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0" windowWidth="20490" windowHeight="7755" activeTab="2"/>
  </bookViews>
  <sheets>
    <sheet name="selecteer de teksten" sheetId="1" r:id="rId1"/>
    <sheet name="geselecteerde teksten" sheetId="2" r:id="rId2"/>
    <sheet name="omzettingstabel" sheetId="3" r:id="rId3"/>
  </sheets>
  <definedNames>
    <definedName name="_xlnm._FilterDatabase" localSheetId="0" hidden="1">'selecteer de teksten'!$C$3:$I$3</definedName>
    <definedName name="_xlnm.Print_Area" localSheetId="1">'geselecteerde teksten'!$B$1:$L$14</definedName>
    <definedName name="_xlnm.Print_Area" localSheetId="2">'omzettingstabel'!$B$2:$P$47</definedName>
    <definedName name="normeringsterm">'omzettingstabel'!$F$4</definedName>
    <definedName name="onderhoek">'selecteer de teksten'!$L$114</definedName>
    <definedName name="schaallengte">'omzettingstabel'!$F$3</definedName>
  </definedNames>
  <calcPr fullCalcOnLoad="1"/>
</workbook>
</file>

<file path=xl/sharedStrings.xml><?xml version="1.0" encoding="utf-8"?>
<sst xmlns="http://schemas.openxmlformats.org/spreadsheetml/2006/main" count="200" uniqueCount="161">
  <si>
    <t>L</t>
  </si>
  <si>
    <t>inhoud van de toets</t>
  </si>
  <si>
    <t>teksten in chronologische volgorde</t>
  </si>
  <si>
    <t>schaallengte</t>
  </si>
  <si>
    <t>N-term</t>
  </si>
  <si>
    <t>Vaknaam:</t>
  </si>
  <si>
    <t>Schaallengte:</t>
  </si>
  <si>
    <t>Normeringsterm:</t>
  </si>
  <si>
    <t>####</t>
  </si>
  <si>
    <t>N</t>
  </si>
  <si>
    <t>jaar</t>
  </si>
  <si>
    <t>omschrijving</t>
  </si>
  <si>
    <t>gem sc</t>
  </si>
  <si>
    <t>9*P</t>
  </si>
  <si>
    <t>n-term</t>
  </si>
  <si>
    <t>tekst</t>
  </si>
  <si>
    <t>indicatie moeilijkheidsgraad</t>
  </si>
  <si>
    <t>P</t>
  </si>
  <si>
    <t>ü</t>
  </si>
  <si>
    <t>grenswaarden</t>
  </si>
  <si>
    <t>gemiddelde</t>
  </si>
  <si>
    <t>standaarddeviatie</t>
  </si>
  <si>
    <t>M-S</t>
  </si>
  <si>
    <t>M+S</t>
  </si>
  <si>
    <t>bijdrage</t>
  </si>
  <si>
    <t>totale bijdrage</t>
  </si>
  <si>
    <t>totale lengte</t>
  </si>
  <si>
    <t>gewogen P en N</t>
  </si>
  <si>
    <t>punten</t>
  </si>
  <si>
    <t>afgeronde N</t>
  </si>
  <si>
    <t>Tekst 7</t>
  </si>
  <si>
    <t>Duits havo</t>
  </si>
  <si>
    <t>Gute Freunde, seit 15 000 Jahren</t>
  </si>
  <si>
    <t>Kaffeeröster mischt Mobilfunkmarkt auf</t>
  </si>
  <si>
    <t>Training für den Ernstfall</t>
  </si>
  <si>
    <t>Wurm im Einsatz</t>
  </si>
  <si>
    <t>Deutschlands Turbostudent</t>
  </si>
  <si>
    <t>Die Rückkehr der Prilblume</t>
  </si>
  <si>
    <t>Wenn die Klinik das Kind vertauscht</t>
  </si>
  <si>
    <t>Kein Schulfach für gutes Benehmen</t>
  </si>
  <si>
    <t>Einer spinnt immer</t>
  </si>
  <si>
    <t>„Sommerzeit? Gehört abgeschafft!“</t>
  </si>
  <si>
    <t>Die Wurst und Europa</t>
  </si>
  <si>
    <t>Tipps für Studenten</t>
  </si>
  <si>
    <t>Die Aufgaben eines Au-pairs</t>
  </si>
  <si>
    <t>Wie halten wir’s mit dem Dialekt?</t>
  </si>
  <si>
    <t>Das Kind hat doch Rechte</t>
  </si>
  <si>
    <t>Nudossi oder Nutella?</t>
  </si>
  <si>
    <t>Mit Tricks zur Kinderuni</t>
  </si>
  <si>
    <t>Tiere schauen vom Nachbarn ab</t>
  </si>
  <si>
    <t>Störfall im Müggelsee</t>
  </si>
  <si>
    <t>Pantschen &amp; Zündeln</t>
  </si>
  <si>
    <t>„Ausgefallene Waren finden“</t>
  </si>
  <si>
    <t>Putzplan &amp; Duschwürfel</t>
  </si>
  <si>
    <t>Für Franzosen zu gefährlich</t>
  </si>
  <si>
    <t>Mitbahnen</t>
  </si>
  <si>
    <t>Besser trainieren, wo und wann Sie wollen: Mit Ihrem Personal Trainer</t>
  </si>
  <si>
    <t>www.buchungsabbruch.de</t>
  </si>
  <si>
    <t>Keine halben Sachen</t>
  </si>
  <si>
    <t>Zu teure Schuhe im Spind?</t>
  </si>
  <si>
    <t>Männer sind Barbaren…</t>
  </si>
  <si>
    <t>Symphonisches Rascheln</t>
  </si>
  <si>
    <t>Der „Rest“ ist für Sie?</t>
  </si>
  <si>
    <t>Zurück in die Freiheit</t>
  </si>
  <si>
    <t>Warum Männer ihren Frauen nicht zuhören „können“</t>
  </si>
  <si>
    <t>Wechselwarm</t>
  </si>
  <si>
    <t>Eine zweite Chance</t>
  </si>
  <si>
    <t>Weltweit einfach günstig telefonieren...</t>
  </si>
  <si>
    <t>Die Moderation</t>
  </si>
  <si>
    <t>Der Musik was husten</t>
  </si>
  <si>
    <t>Forscherrat für Prominente</t>
  </si>
  <si>
    <t>Erst mal jobben im Ausland</t>
  </si>
  <si>
    <t>Lieber der Nase nach</t>
  </si>
  <si>
    <t>Tiere an der Macht</t>
  </si>
  <si>
    <t>Rosa Waschmaschinen für China</t>
  </si>
  <si>
    <t>Frau des Monats</t>
  </si>
  <si>
    <t>Blauer Dunst zwingt in die Knie</t>
  </si>
  <si>
    <t>Mit Sicherheit ein Trottel</t>
  </si>
  <si>
    <t>Warum sind Vorlieben so verschieden?</t>
  </si>
  <si>
    <t>Songs gegen Schmerz</t>
  </si>
  <si>
    <t>Das Layout: „Sehr gut und übersichtlich“</t>
  </si>
  <si>
    <t>Die Allwissende</t>
  </si>
  <si>
    <t>Hut mit Blitz</t>
  </si>
  <si>
    <t>Deutsche für die Post</t>
  </si>
  <si>
    <t>Schnell zurück ins Nest</t>
  </si>
  <si>
    <t>Au-Pair</t>
  </si>
  <si>
    <t>Teure Liebesgrüße</t>
  </si>
  <si>
    <t>Bioenergie</t>
  </si>
  <si>
    <t>Die Talentfischerin</t>
  </si>
  <si>
    <t>Raus auf den Parkplatz</t>
  </si>
  <si>
    <t>Märchenstunde: Katzenjammer mit Comedystars</t>
  </si>
  <si>
    <t>Pannen beim Geldholen</t>
  </si>
  <si>
    <t>Auf leisen Sohlen</t>
  </si>
  <si>
    <t>… und keiner hat’s gemerkt</t>
  </si>
  <si>
    <t>Ist Deutsch noch Deutsch?</t>
  </si>
  <si>
    <t>Für uns war Holland ein Hype</t>
  </si>
  <si>
    <t>Voyeurismus an der Schule</t>
  </si>
  <si>
    <t>Der Tag der Scherzkekse</t>
  </si>
  <si>
    <t>Große Zustimmung für kinderfreies Lokal</t>
  </si>
  <si>
    <t>Die Zuglotsin</t>
  </si>
  <si>
    <t>Macht Unterricht Spaß?</t>
  </si>
  <si>
    <t>Brautschau: Regeln aus der Steinzeit</t>
  </si>
  <si>
    <t>Sicherheitshinweis beim Betrieb der Wii-Konsole</t>
  </si>
  <si>
    <t>eBay</t>
  </si>
  <si>
    <t>„Ich hab dich so lieb, Mausebär“</t>
  </si>
  <si>
    <t>Gartenzwerg sieben Monate lang auf Weltreise</t>
  </si>
  <si>
    <t>Zombies im Café</t>
  </si>
  <si>
    <t>Spielen zum Beruf machen</t>
  </si>
  <si>
    <t>Der Duft der harten Arbeit</t>
  </si>
  <si>
    <t>Mit Gitarrenriffs zum Erfolg</t>
  </si>
  <si>
    <t>Die Deutschen sind besser als ihr Ruf</t>
  </si>
  <si>
    <t>Männer fragen Brigitte</t>
  </si>
  <si>
    <t>Feiner pinkeln</t>
  </si>
  <si>
    <t>Filmreif!</t>
  </si>
  <si>
    <t>Äußerlichkeiten sind Nebensache</t>
  </si>
  <si>
    <t>Lebensmittelallergien</t>
  </si>
  <si>
    <t>tekst van gemiddelde moeilijkheid</t>
  </si>
  <si>
    <t>Festivals: Die Wiese rockt! Oder lieber nicht?</t>
  </si>
  <si>
    <t>Was würden Katzen kaufen, wenn sie kaufen könnten?</t>
  </si>
  <si>
    <t>Der Clip-Milliardär</t>
  </si>
  <si>
    <t>Gummi-Geburtstag</t>
  </si>
  <si>
    <t>Schöne haben’s leichter</t>
  </si>
  <si>
    <t>„Die Wahrheit erfinden“</t>
  </si>
  <si>
    <t>Eine junge Köchin mit Biss</t>
  </si>
  <si>
    <t>Abschied von den Kärtchen</t>
  </si>
  <si>
    <t>Junkfood aus der Thermobox</t>
  </si>
  <si>
    <t>Füchse kommen in die Stadt</t>
  </si>
  <si>
    <t>Kein Witz!</t>
  </si>
  <si>
    <t>Nürburgring</t>
  </si>
  <si>
    <t>Klamotten kaufen 2.0</t>
  </si>
  <si>
    <t>TV-Knabbereien</t>
  </si>
  <si>
    <t>Botox von der Braut</t>
  </si>
  <si>
    <t>Loops am Limit</t>
  </si>
  <si>
    <t>Google Street View</t>
  </si>
  <si>
    <t>Der tragische Ladendieb</t>
  </si>
  <si>
    <t>Haustiere, aufgepasst!</t>
  </si>
  <si>
    <t>Döner bis Schweiß</t>
  </si>
  <si>
    <t>Schokolade für die Schönheit</t>
  </si>
  <si>
    <t>Sind wir Erben der Neandertaler?</t>
  </si>
  <si>
    <t>Die Wahrheit über Laufschuhe</t>
  </si>
  <si>
    <t>Abitur in Schwarz-Weiß</t>
  </si>
  <si>
    <t>Der Kritzelcode</t>
  </si>
  <si>
    <t>1,0</t>
  </si>
  <si>
    <t>1,3</t>
  </si>
  <si>
    <t>1,6</t>
  </si>
  <si>
    <t>1,8</t>
  </si>
  <si>
    <t>2,1</t>
  </si>
  <si>
    <t>2,4</t>
  </si>
  <si>
    <t>2,7</t>
  </si>
  <si>
    <t>3,0</t>
  </si>
  <si>
    <t>3,3</t>
  </si>
  <si>
    <t>3,9</t>
  </si>
  <si>
    <t>4,4</t>
  </si>
  <si>
    <t>5,0</t>
  </si>
  <si>
    <t>5,6</t>
  </si>
  <si>
    <t>6,6</t>
  </si>
  <si>
    <t>7,8</t>
  </si>
  <si>
    <t>8,9</t>
  </si>
  <si>
    <t>10,0</t>
  </si>
  <si>
    <t>Score</t>
  </si>
  <si>
    <t>Cijfer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</si>
</sst>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00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Wingdings"/>
      <family val="0"/>
    </font>
    <font>
      <b/>
      <sz val="10"/>
      <color indexed="8"/>
      <name val="Wingdings"/>
      <family val="0"/>
    </font>
    <font>
      <sz val="8"/>
      <name val="Calibri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</borders>
  <cellStyleXfs count="62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0" borderId="3" applyNumberFormat="0" applyFill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7" fillId="27" borderId="7" applyNumberFormat="0" applyFont="0" applyAlignment="0" applyProtection="0"/>
    <xf numFmtId="0" fontId="36" fillId="28" borderId="0" applyNumberFormat="0" applyBorder="0" applyAlignment="0" applyProtection="0"/>
    <xf numFmtId="9" fontId="7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2" borderId="9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0" fontId="2" fillId="0" borderId="0" xfId="54" applyProtection="1">
      <alignment/>
      <protection hidden="1"/>
    </xf>
    <xf numFmtId="0" fontId="4" fillId="0" borderId="0" xfId="54" applyFont="1" applyProtection="1">
      <alignment/>
      <protection hidden="1" locked="0"/>
    </xf>
    <xf numFmtId="0" fontId="3" fillId="0" borderId="0" xfId="54" applyFont="1" applyProtection="1">
      <alignment/>
      <protection hidden="1"/>
    </xf>
    <xf numFmtId="0" fontId="6" fillId="0" borderId="0" xfId="54" applyFont="1" applyAlignment="1" applyProtection="1">
      <alignment horizontal="left"/>
      <protection hidden="1" locked="0"/>
    </xf>
    <xf numFmtId="0" fontId="3" fillId="0" borderId="0" xfId="54" applyFont="1" applyAlignment="1" applyProtection="1">
      <alignment horizontal="right"/>
      <protection hidden="1"/>
    </xf>
    <xf numFmtId="0" fontId="5" fillId="0" borderId="0" xfId="54" applyFont="1" applyAlignment="1" applyProtection="1">
      <alignment horizontal="right"/>
      <protection hidden="1"/>
    </xf>
    <xf numFmtId="0" fontId="3" fillId="0" borderId="0" xfId="54" applyFont="1" applyAlignment="1" applyProtection="1">
      <alignment horizontal="left"/>
      <protection hidden="1"/>
    </xf>
    <xf numFmtId="172" fontId="3" fillId="0" borderId="0" xfId="54" applyNumberFormat="1" applyFont="1" applyAlignment="1" applyProtection="1">
      <alignment horizontal="right"/>
      <protection hidden="1"/>
    </xf>
    <xf numFmtId="0" fontId="2" fillId="0" borderId="0" xfId="54" applyAlignment="1" applyProtection="1">
      <alignment horizontal="right"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16" borderId="10" xfId="0" applyFont="1" applyFill="1" applyBorder="1" applyAlignment="1">
      <alignment/>
    </xf>
    <xf numFmtId="0" fontId="1" fillId="16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1" fillId="16" borderId="10" xfId="0" applyFont="1" applyFill="1" applyBorder="1" applyAlignment="1">
      <alignment/>
    </xf>
    <xf numFmtId="0" fontId="11" fillId="16" borderId="10" xfId="0" applyFont="1" applyFill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right" indent="2"/>
    </xf>
    <xf numFmtId="0" fontId="1" fillId="29" borderId="10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  <xf numFmtId="0" fontId="1" fillId="29" borderId="10" xfId="0" applyFont="1" applyFill="1" applyBorder="1" applyAlignment="1">
      <alignment horizontal="right" indent="2"/>
    </xf>
    <xf numFmtId="0" fontId="1" fillId="29" borderId="11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2" fontId="1" fillId="30" borderId="11" xfId="0" applyNumberFormat="1" applyFont="1" applyFill="1" applyBorder="1" applyAlignment="1">
      <alignment/>
    </xf>
    <xf numFmtId="0" fontId="11" fillId="30" borderId="11" xfId="0" applyFont="1" applyFill="1" applyBorder="1" applyAlignment="1">
      <alignment/>
    </xf>
    <xf numFmtId="0" fontId="11" fillId="30" borderId="11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right" indent="2"/>
    </xf>
    <xf numFmtId="2" fontId="1" fillId="30" borderId="11" xfId="0" applyNumberFormat="1" applyFont="1" applyFill="1" applyBorder="1" applyAlignment="1">
      <alignment horizontal="right" indent="1"/>
    </xf>
    <xf numFmtId="0" fontId="1" fillId="16" borderId="10" xfId="0" applyFont="1" applyFill="1" applyBorder="1" applyAlignment="1">
      <alignment horizontal="left"/>
    </xf>
    <xf numFmtId="172" fontId="1" fillId="16" borderId="10" xfId="0" applyNumberFormat="1" applyFont="1" applyFill="1" applyBorder="1" applyAlignment="1">
      <alignment horizontal="left"/>
    </xf>
    <xf numFmtId="0" fontId="1" fillId="16" borderId="10" xfId="0" applyFont="1" applyFill="1" applyBorder="1" applyAlignment="1">
      <alignment horizontal="left" indent="1"/>
    </xf>
    <xf numFmtId="172" fontId="1" fillId="29" borderId="10" xfId="0" applyNumberFormat="1" applyFont="1" applyFill="1" applyBorder="1" applyAlignment="1">
      <alignment horizontal="center"/>
    </xf>
    <xf numFmtId="0" fontId="11" fillId="29" borderId="10" xfId="0" applyFont="1" applyFill="1" applyBorder="1" applyAlignment="1">
      <alignment horizontal="center"/>
    </xf>
    <xf numFmtId="0" fontId="11" fillId="29" borderId="10" xfId="0" applyFont="1" applyFill="1" applyBorder="1" applyAlignment="1">
      <alignment horizontal="left" indent="1"/>
    </xf>
    <xf numFmtId="0" fontId="1" fillId="29" borderId="10" xfId="0" applyFont="1" applyFill="1" applyBorder="1" applyAlignment="1">
      <alignment horizontal="left" indent="1"/>
    </xf>
    <xf numFmtId="0" fontId="15" fillId="0" borderId="0" xfId="0" applyFont="1" applyFill="1" applyAlignment="1">
      <alignment vertical="center"/>
    </xf>
    <xf numFmtId="1" fontId="11" fillId="16" borderId="10" xfId="0" applyNumberFormat="1" applyFont="1" applyFill="1" applyBorder="1" applyAlignment="1">
      <alignment horizontal="center"/>
    </xf>
    <xf numFmtId="172" fontId="1" fillId="29" borderId="10" xfId="0" applyNumberFormat="1" applyFont="1" applyFill="1" applyBorder="1" applyAlignment="1">
      <alignment horizontal="right" indent="1"/>
    </xf>
    <xf numFmtId="1" fontId="1" fillId="0" borderId="0" xfId="0" applyNumberFormat="1" applyFont="1" applyFill="1" applyAlignment="1">
      <alignment horizontal="center"/>
    </xf>
    <xf numFmtId="1" fontId="1" fillId="16" borderId="10" xfId="0" applyNumberFormat="1" applyFont="1" applyFill="1" applyBorder="1" applyAlignment="1">
      <alignment horizontal="center"/>
    </xf>
    <xf numFmtId="1" fontId="1" fillId="29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 locked="0"/>
    </xf>
    <xf numFmtId="0" fontId="11" fillId="16" borderId="10" xfId="0" applyFont="1" applyFill="1" applyBorder="1" applyAlignment="1">
      <alignment/>
    </xf>
    <xf numFmtId="0" fontId="6" fillId="0" borderId="0" xfId="54" applyFont="1" applyAlignment="1" applyProtection="1">
      <alignment horizontal="left"/>
      <protection hidden="1"/>
    </xf>
    <xf numFmtId="0" fontId="11" fillId="30" borderId="11" xfId="0" applyFont="1" applyFill="1" applyBorder="1" applyAlignment="1">
      <alignment horizontal="center"/>
    </xf>
    <xf numFmtId="0" fontId="1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1" fillId="29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11" fillId="29" borderId="10" xfId="0" applyFont="1" applyFill="1" applyBorder="1" applyAlignment="1">
      <alignment/>
    </xf>
    <xf numFmtId="0" fontId="1" fillId="29" borderId="12" xfId="0" applyFont="1" applyFill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4">
    <dxf>
      <fill>
        <patternFill patternType="solid">
          <fgColor indexed="49"/>
          <bgColor indexed="14"/>
        </patternFill>
      </fill>
    </dxf>
    <dxf>
      <fill>
        <patternFill patternType="solid">
          <fgColor indexed="49"/>
          <bgColor indexed="14"/>
        </patternFill>
      </fill>
    </dxf>
    <dxf>
      <fill>
        <patternFill patternType="solid">
          <fgColor indexed="49"/>
          <bgColor indexed="14"/>
        </patternFill>
      </fill>
    </dxf>
    <dxf>
      <fill>
        <patternFill patternType="solid">
          <fgColor indexed="49"/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82084"/>
      <rgbColor rgb="00E3E3E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93938B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190500</xdr:rowOff>
    </xdr:from>
    <xdr:to>
      <xdr:col>11</xdr:col>
      <xdr:colOff>171450</xdr:colOff>
      <xdr:row>0</xdr:row>
      <xdr:rowOff>495300</xdr:rowOff>
    </xdr:to>
    <xdr:pic>
      <xdr:nvPicPr>
        <xdr:cNvPr id="1" name="present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90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76200</xdr:rowOff>
    </xdr:from>
    <xdr:to>
      <xdr:col>25</xdr:col>
      <xdr:colOff>28575</xdr:colOff>
      <xdr:row>2</xdr:row>
      <xdr:rowOff>114300</xdr:rowOff>
    </xdr:to>
    <xdr:pic>
      <xdr:nvPicPr>
        <xdr:cNvPr id="2" name="Picture 12" descr="CN_A4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76200"/>
          <a:ext cx="185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190500</xdr:rowOff>
    </xdr:from>
    <xdr:to>
      <xdr:col>8</xdr:col>
      <xdr:colOff>38100</xdr:colOff>
      <xdr:row>0</xdr:row>
      <xdr:rowOff>495300</xdr:rowOff>
    </xdr:to>
    <xdr:pic>
      <xdr:nvPicPr>
        <xdr:cNvPr id="3" name="resetkn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190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2809875</xdr:colOff>
      <xdr:row>0</xdr:row>
      <xdr:rowOff>180975</xdr:rowOff>
    </xdr:from>
    <xdr:to>
      <xdr:col>8</xdr:col>
      <xdr:colOff>38100</xdr:colOff>
      <xdr:row>0</xdr:row>
      <xdr:rowOff>485775</xdr:rowOff>
    </xdr:to>
    <xdr:pic>
      <xdr:nvPicPr>
        <xdr:cNvPr id="1" name="omz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8097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85725</xdr:colOff>
      <xdr:row>0</xdr:row>
      <xdr:rowOff>76200</xdr:rowOff>
    </xdr:from>
    <xdr:to>
      <xdr:col>12</xdr:col>
      <xdr:colOff>114300</xdr:colOff>
      <xdr:row>2</xdr:row>
      <xdr:rowOff>114300</xdr:rowOff>
    </xdr:to>
    <xdr:pic>
      <xdr:nvPicPr>
        <xdr:cNvPr id="2" name="Picture 2" descr="CN_A4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76200"/>
          <a:ext cx="185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1609725</xdr:colOff>
      <xdr:row>0</xdr:row>
      <xdr:rowOff>180975</xdr:rowOff>
    </xdr:from>
    <xdr:to>
      <xdr:col>5</xdr:col>
      <xdr:colOff>2743200</xdr:colOff>
      <xdr:row>0</xdr:row>
      <xdr:rowOff>485775</xdr:rowOff>
    </xdr:to>
    <xdr:pic>
      <xdr:nvPicPr>
        <xdr:cNvPr id="3" name="terugkn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8097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0</xdr:rowOff>
    </xdr:from>
    <xdr:to>
      <xdr:col>16</xdr:col>
      <xdr:colOff>38100</xdr:colOff>
      <xdr:row>2</xdr:row>
      <xdr:rowOff>142875</xdr:rowOff>
    </xdr:to>
    <xdr:pic>
      <xdr:nvPicPr>
        <xdr:cNvPr id="1" name="printkn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619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257175</xdr:colOff>
      <xdr:row>1</xdr:row>
      <xdr:rowOff>0</xdr:rowOff>
    </xdr:from>
    <xdr:to>
      <xdr:col>13</xdr:col>
      <xdr:colOff>114300</xdr:colOff>
      <xdr:row>2</xdr:row>
      <xdr:rowOff>142875</xdr:rowOff>
    </xdr:to>
    <xdr:pic>
      <xdr:nvPicPr>
        <xdr:cNvPr id="2" name="terugkn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619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V114"/>
  <sheetViews>
    <sheetView showGridLines="0" showRowColHeaders="0" zoomScalePageLayoutView="0" workbookViewId="0" topLeftCell="A1">
      <pane ySplit="3" topLeftCell="A51" activePane="bottomLeft" state="frozen"/>
      <selection pane="topLeft" activeCell="A1" sqref="A1"/>
      <selection pane="bottomLeft" activeCell="A57" sqref="A57"/>
    </sheetView>
  </sheetViews>
  <sheetFormatPr defaultColWidth="9.140625" defaultRowHeight="12.75"/>
  <cols>
    <col min="1" max="2" width="2.7109375" style="12" customWidth="1"/>
    <col min="3" max="3" width="7.7109375" style="13" customWidth="1"/>
    <col min="4" max="4" width="8.7109375" style="13" customWidth="1"/>
    <col min="5" max="5" width="46.7109375" style="12" customWidth="1"/>
    <col min="6" max="6" width="29.28125" style="12" customWidth="1"/>
    <col min="7" max="7" width="7.421875" style="43" customWidth="1"/>
    <col min="8" max="9" width="7.7109375" style="12" customWidth="1"/>
    <col min="10" max="10" width="2.7109375" style="12" customWidth="1"/>
    <col min="11" max="11" width="2.7109375" style="14" customWidth="1"/>
    <col min="12" max="13" width="2.7109375" style="12" customWidth="1"/>
    <col min="14" max="14" width="2.7109375" style="12" hidden="1" customWidth="1"/>
    <col min="15" max="15" width="15.421875" style="12" hidden="1" customWidth="1"/>
    <col min="16" max="16" width="12.00390625" style="12" hidden="1" customWidth="1"/>
    <col min="17" max="17" width="2.7109375" style="12" hidden="1" customWidth="1"/>
    <col min="18" max="18" width="15.57421875" style="12" hidden="1" customWidth="1"/>
    <col min="19" max="20" width="7.7109375" style="12" hidden="1" customWidth="1"/>
    <col min="21" max="21" width="15.57421875" style="12" hidden="1" customWidth="1"/>
    <col min="22" max="22" width="2.7109375" style="12" hidden="1" customWidth="1"/>
    <col min="23" max="16384" width="9.140625" style="12" customWidth="1"/>
  </cols>
  <sheetData>
    <row r="1" spans="1:2" ht="54" customHeight="1" thickBot="1">
      <c r="A1"/>
      <c r="B1" s="40" t="s">
        <v>31</v>
      </c>
    </row>
    <row r="2" spans="2:22" ht="13.5" thickBot="1">
      <c r="B2" s="16"/>
      <c r="C2" s="17"/>
      <c r="D2" s="17"/>
      <c r="E2" s="16"/>
      <c r="F2" s="16"/>
      <c r="G2" s="44"/>
      <c r="H2" s="16"/>
      <c r="I2" s="16"/>
      <c r="J2" s="16"/>
      <c r="K2" s="18"/>
      <c r="L2" s="16"/>
      <c r="N2" s="26"/>
      <c r="O2" s="26"/>
      <c r="P2" s="26"/>
      <c r="Q2" s="26"/>
      <c r="R2" s="26"/>
      <c r="S2" s="26"/>
      <c r="T2" s="26"/>
      <c r="U2" s="26"/>
      <c r="V2" s="26"/>
    </row>
    <row r="3" spans="2:22" ht="13.5" customHeight="1" thickBot="1">
      <c r="B3" s="16"/>
      <c r="C3" s="47" t="s">
        <v>10</v>
      </c>
      <c r="D3" s="47" t="s">
        <v>15</v>
      </c>
      <c r="E3" s="19" t="s">
        <v>11</v>
      </c>
      <c r="F3" s="19" t="s">
        <v>16</v>
      </c>
      <c r="G3" s="41" t="s">
        <v>17</v>
      </c>
      <c r="H3" s="20" t="s">
        <v>0</v>
      </c>
      <c r="I3" s="20" t="s">
        <v>9</v>
      </c>
      <c r="J3" s="16"/>
      <c r="K3" s="21" t="s">
        <v>18</v>
      </c>
      <c r="L3" s="16"/>
      <c r="N3" s="26"/>
      <c r="O3" s="49" t="s">
        <v>19</v>
      </c>
      <c r="P3" s="49"/>
      <c r="Q3" s="26"/>
      <c r="R3" s="30" t="s">
        <v>17</v>
      </c>
      <c r="S3" s="30" t="s">
        <v>0</v>
      </c>
      <c r="T3" s="30" t="s">
        <v>9</v>
      </c>
      <c r="U3" s="30" t="s">
        <v>24</v>
      </c>
      <c r="V3" s="26"/>
    </row>
    <row r="4" spans="2:22" ht="13.5" thickBot="1">
      <c r="B4" s="16"/>
      <c r="C4" s="23">
        <v>2006</v>
      </c>
      <c r="D4" s="23">
        <v>1</v>
      </c>
      <c r="E4" s="24" t="s">
        <v>32</v>
      </c>
      <c r="F4" s="24" t="str">
        <f aca="true" t="shared" si="0" ref="F4:F67">IF(G4&gt;P$7,"makkelijke tekst",IF(G4&lt;P$6,"moeilijke tekst","tekst van gemiddelde moeilijkheid"))</f>
        <v>tekst van gemiddelde moeilijkheid</v>
      </c>
      <c r="G4" s="45">
        <v>58.75</v>
      </c>
      <c r="H4" s="25">
        <v>5</v>
      </c>
      <c r="I4" s="42">
        <v>0.5125000000000002</v>
      </c>
      <c r="J4" s="16"/>
      <c r="K4" s="46"/>
      <c r="L4" s="16"/>
      <c r="N4" s="26"/>
      <c r="O4" s="27" t="s">
        <v>20</v>
      </c>
      <c r="P4" s="28">
        <f>AVERAGE(G4:G114)</f>
        <v>58.28659307359306</v>
      </c>
      <c r="Q4" s="26"/>
      <c r="R4" s="31">
        <f aca="true" t="shared" si="1" ref="R4:R67">IF($K4="ü",$G4,"")</f>
      </c>
      <c r="S4" s="31">
        <f aca="true" t="shared" si="2" ref="S4:S67">IF($K4="ü",$H4,"")</f>
      </c>
      <c r="T4" s="32">
        <f aca="true" t="shared" si="3" ref="T4:T67">IF($K4="ü",$I4,"")</f>
      </c>
      <c r="U4" s="31">
        <f aca="true" t="shared" si="4" ref="U4:U67">IF($K4="ü",$G4*$H4,"")</f>
      </c>
      <c r="V4" s="26"/>
    </row>
    <row r="5" spans="2:22" ht="13.5" thickBot="1">
      <c r="B5" s="16"/>
      <c r="C5" s="23">
        <v>2006</v>
      </c>
      <c r="D5" s="23">
        <v>2</v>
      </c>
      <c r="E5" s="24" t="s">
        <v>33</v>
      </c>
      <c r="F5" s="24" t="str">
        <f t="shared" si="0"/>
        <v>tekst van gemiddelde moeilijkheid</v>
      </c>
      <c r="G5" s="45">
        <v>70</v>
      </c>
      <c r="H5" s="25">
        <v>1</v>
      </c>
      <c r="I5" s="42">
        <v>-0.5</v>
      </c>
      <c r="J5" s="16"/>
      <c r="K5" s="46"/>
      <c r="L5" s="16"/>
      <c r="N5" s="26"/>
      <c r="O5" s="27" t="s">
        <v>21</v>
      </c>
      <c r="P5" s="28">
        <f>STDEVA(G4:G114)</f>
        <v>15.597116064193324</v>
      </c>
      <c r="Q5" s="26"/>
      <c r="R5" s="31">
        <f t="shared" si="1"/>
      </c>
      <c r="S5" s="31">
        <f t="shared" si="2"/>
      </c>
      <c r="T5" s="32">
        <f t="shared" si="3"/>
      </c>
      <c r="U5" s="31">
        <f t="shared" si="4"/>
      </c>
      <c r="V5" s="26"/>
    </row>
    <row r="6" spans="2:22" ht="13.5" thickBot="1">
      <c r="B6" s="16"/>
      <c r="C6" s="23">
        <v>2006</v>
      </c>
      <c r="D6" s="23">
        <v>3</v>
      </c>
      <c r="E6" s="24" t="s">
        <v>34</v>
      </c>
      <c r="F6" s="24" t="str">
        <f t="shared" si="0"/>
        <v>tekst van gemiddelde moeilijkheid</v>
      </c>
      <c r="G6" s="45">
        <v>57.166666666666664</v>
      </c>
      <c r="H6" s="25">
        <v>9</v>
      </c>
      <c r="I6" s="42">
        <v>0.6550000000000002</v>
      </c>
      <c r="J6" s="16"/>
      <c r="K6" s="46"/>
      <c r="L6" s="16"/>
      <c r="N6" s="26"/>
      <c r="O6" s="27" t="s">
        <v>22</v>
      </c>
      <c r="P6" s="28">
        <f>P4-P5</f>
        <v>42.68947700939974</v>
      </c>
      <c r="Q6" s="26"/>
      <c r="R6" s="31">
        <f t="shared" si="1"/>
      </c>
      <c r="S6" s="31">
        <f t="shared" si="2"/>
      </c>
      <c r="T6" s="32">
        <f t="shared" si="3"/>
      </c>
      <c r="U6" s="31">
        <f t="shared" si="4"/>
      </c>
      <c r="V6" s="26"/>
    </row>
    <row r="7" spans="2:22" ht="13.5" thickBot="1">
      <c r="B7" s="16"/>
      <c r="C7" s="23">
        <v>2006</v>
      </c>
      <c r="D7" s="23">
        <v>4</v>
      </c>
      <c r="E7" s="24" t="s">
        <v>35</v>
      </c>
      <c r="F7" s="24" t="str">
        <f t="shared" si="0"/>
        <v>tekst van gemiddelde moeilijkheid</v>
      </c>
      <c r="G7" s="45">
        <v>46</v>
      </c>
      <c r="H7" s="25">
        <v>1</v>
      </c>
      <c r="I7" s="42">
        <v>1.6600000000000001</v>
      </c>
      <c r="J7" s="16"/>
      <c r="K7" s="46"/>
      <c r="L7" s="16"/>
      <c r="N7" s="26"/>
      <c r="O7" s="27" t="s">
        <v>23</v>
      </c>
      <c r="P7" s="28">
        <f>P4+P5</f>
        <v>73.88370913778638</v>
      </c>
      <c r="Q7" s="26"/>
      <c r="R7" s="31">
        <f t="shared" si="1"/>
      </c>
      <c r="S7" s="31">
        <f t="shared" si="2"/>
      </c>
      <c r="T7" s="32">
        <f t="shared" si="3"/>
      </c>
      <c r="U7" s="31">
        <f t="shared" si="4"/>
      </c>
      <c r="V7" s="26"/>
    </row>
    <row r="8" spans="2:22" ht="13.5" thickBot="1">
      <c r="B8" s="16"/>
      <c r="C8" s="23">
        <v>2006</v>
      </c>
      <c r="D8" s="23">
        <v>5</v>
      </c>
      <c r="E8" s="24" t="s">
        <v>36</v>
      </c>
      <c r="F8" s="24" t="str">
        <f t="shared" si="0"/>
        <v>tekst van gemiddelde moeilijkheid</v>
      </c>
      <c r="G8" s="45">
        <v>52.166666666666664</v>
      </c>
      <c r="H8" s="25">
        <v>6</v>
      </c>
      <c r="I8" s="42">
        <v>1.1049999999999995</v>
      </c>
      <c r="J8" s="16"/>
      <c r="K8" s="46"/>
      <c r="L8" s="16"/>
      <c r="N8" s="26"/>
      <c r="O8" s="26"/>
      <c r="P8" s="26"/>
      <c r="Q8" s="26"/>
      <c r="R8" s="31">
        <f t="shared" si="1"/>
      </c>
      <c r="S8" s="31">
        <f t="shared" si="2"/>
      </c>
      <c r="T8" s="32">
        <f t="shared" si="3"/>
      </c>
      <c r="U8" s="31">
        <f t="shared" si="4"/>
      </c>
      <c r="V8" s="26"/>
    </row>
    <row r="9" spans="2:22" ht="13.5" customHeight="1" thickBot="1">
      <c r="B9" s="16"/>
      <c r="C9" s="23">
        <v>2006</v>
      </c>
      <c r="D9" s="23">
        <v>6</v>
      </c>
      <c r="E9" s="24" t="s">
        <v>37</v>
      </c>
      <c r="F9" s="24" t="str">
        <f t="shared" si="0"/>
        <v>tekst van gemiddelde moeilijkheid</v>
      </c>
      <c r="G9" s="45">
        <v>65</v>
      </c>
      <c r="H9" s="25">
        <v>2</v>
      </c>
      <c r="I9" s="42">
        <v>-0.04999999999999982</v>
      </c>
      <c r="J9" s="16"/>
      <c r="K9" s="46"/>
      <c r="L9" s="16"/>
      <c r="N9" s="26"/>
      <c r="O9" s="49" t="s">
        <v>27</v>
      </c>
      <c r="P9" s="49"/>
      <c r="Q9" s="26"/>
      <c r="R9" s="31">
        <f t="shared" si="1"/>
      </c>
      <c r="S9" s="31">
        <f t="shared" si="2"/>
      </c>
      <c r="T9" s="32">
        <f t="shared" si="3"/>
      </c>
      <c r="U9" s="31">
        <f t="shared" si="4"/>
      </c>
      <c r="V9" s="26"/>
    </row>
    <row r="10" spans="2:22" ht="13.5" thickBot="1">
      <c r="B10" s="16"/>
      <c r="C10" s="23">
        <v>2006</v>
      </c>
      <c r="D10" s="23">
        <v>7</v>
      </c>
      <c r="E10" s="24" t="s">
        <v>38</v>
      </c>
      <c r="F10" s="24" t="str">
        <f t="shared" si="0"/>
        <v>tekst van gemiddelde moeilijkheid</v>
      </c>
      <c r="G10" s="45">
        <v>52</v>
      </c>
      <c r="H10" s="25">
        <v>5</v>
      </c>
      <c r="I10" s="42">
        <v>1.12</v>
      </c>
      <c r="J10" s="16"/>
      <c r="K10" s="46"/>
      <c r="L10" s="16"/>
      <c r="N10" s="26"/>
      <c r="O10" s="27" t="s">
        <v>25</v>
      </c>
      <c r="P10" s="27">
        <f>SUM(U4:U113)</f>
        <v>1262.5422222222223</v>
      </c>
      <c r="Q10" s="26"/>
      <c r="R10" s="31">
        <f t="shared" si="1"/>
      </c>
      <c r="S10" s="31">
        <f t="shared" si="2"/>
      </c>
      <c r="T10" s="32">
        <f t="shared" si="3"/>
      </c>
      <c r="U10" s="31">
        <f t="shared" si="4"/>
      </c>
      <c r="V10" s="26"/>
    </row>
    <row r="11" spans="2:22" ht="13.5" thickBot="1">
      <c r="B11" s="16"/>
      <c r="C11" s="23">
        <v>2006</v>
      </c>
      <c r="D11" s="23">
        <v>8</v>
      </c>
      <c r="E11" s="24" t="s">
        <v>39</v>
      </c>
      <c r="F11" s="24" t="str">
        <f t="shared" si="0"/>
        <v>tekst van gemiddelde moeilijkheid</v>
      </c>
      <c r="G11" s="45">
        <v>67</v>
      </c>
      <c r="H11" s="25">
        <v>2</v>
      </c>
      <c r="I11" s="42">
        <v>-0.23000000000000043</v>
      </c>
      <c r="J11" s="16"/>
      <c r="K11" s="46"/>
      <c r="L11" s="16"/>
      <c r="N11" s="26"/>
      <c r="O11" s="27" t="s">
        <v>12</v>
      </c>
      <c r="P11" s="28">
        <f>P10/100</f>
        <v>12.625422222222223</v>
      </c>
      <c r="Q11" s="26"/>
      <c r="R11" s="31">
        <f t="shared" si="1"/>
      </c>
      <c r="S11" s="31">
        <f t="shared" si="2"/>
      </c>
      <c r="T11" s="32">
        <f t="shared" si="3"/>
      </c>
      <c r="U11" s="31">
        <f t="shared" si="4"/>
      </c>
      <c r="V11" s="26"/>
    </row>
    <row r="12" spans="2:22" ht="13.5" thickBot="1">
      <c r="B12" s="16"/>
      <c r="C12" s="23">
        <v>2006</v>
      </c>
      <c r="D12" s="23">
        <v>9</v>
      </c>
      <c r="E12" s="24" t="s">
        <v>40</v>
      </c>
      <c r="F12" s="24" t="str">
        <f t="shared" si="0"/>
        <v>tekst van gemiddelde moeilijkheid</v>
      </c>
      <c r="G12" s="45">
        <v>55.42857142857143</v>
      </c>
      <c r="H12" s="25">
        <v>7</v>
      </c>
      <c r="I12" s="42">
        <v>0.8114285714285705</v>
      </c>
      <c r="J12" s="16"/>
      <c r="K12" s="46"/>
      <c r="L12" s="16"/>
      <c r="N12" s="26"/>
      <c r="O12" s="29" t="s">
        <v>26</v>
      </c>
      <c r="P12" s="29">
        <f>SUM(S4:S113)</f>
        <v>16</v>
      </c>
      <c r="Q12" s="26"/>
      <c r="R12" s="31">
        <f t="shared" si="1"/>
      </c>
      <c r="S12" s="31">
        <f t="shared" si="2"/>
      </c>
      <c r="T12" s="32">
        <f t="shared" si="3"/>
      </c>
      <c r="U12" s="31">
        <f t="shared" si="4"/>
      </c>
      <c r="V12" s="26"/>
    </row>
    <row r="13" spans="2:22" ht="13.5" thickBot="1">
      <c r="B13" s="16"/>
      <c r="C13" s="23">
        <v>2006</v>
      </c>
      <c r="D13" s="23">
        <v>10</v>
      </c>
      <c r="E13" s="24" t="s">
        <v>41</v>
      </c>
      <c r="F13" s="24" t="str">
        <f t="shared" si="0"/>
        <v>tekst van gemiddelde moeilijkheid</v>
      </c>
      <c r="G13" s="45">
        <v>56.5</v>
      </c>
      <c r="H13" s="25">
        <v>3</v>
      </c>
      <c r="I13" s="42">
        <v>0.7149999999999999</v>
      </c>
      <c r="J13" s="16"/>
      <c r="K13" s="46"/>
      <c r="L13" s="16"/>
      <c r="N13" s="26"/>
      <c r="O13" s="27" t="s">
        <v>13</v>
      </c>
      <c r="P13" s="28">
        <f>IF(P12=0,0,9*P11/P12)</f>
        <v>7.101800000000001</v>
      </c>
      <c r="Q13" s="26"/>
      <c r="R13" s="31">
        <f t="shared" si="1"/>
      </c>
      <c r="S13" s="31">
        <f t="shared" si="2"/>
      </c>
      <c r="T13" s="32">
        <f t="shared" si="3"/>
      </c>
      <c r="U13" s="31">
        <f t="shared" si="4"/>
      </c>
      <c r="V13" s="26"/>
    </row>
    <row r="14" spans="2:22" ht="13.5" thickBot="1">
      <c r="B14" s="16"/>
      <c r="C14" s="23">
        <v>2006</v>
      </c>
      <c r="D14" s="23">
        <v>11</v>
      </c>
      <c r="E14" s="24" t="s">
        <v>42</v>
      </c>
      <c r="F14" s="24" t="str">
        <f t="shared" si="0"/>
        <v>moeilijke tekst</v>
      </c>
      <c r="G14" s="45">
        <v>37.25</v>
      </c>
      <c r="H14" s="25">
        <v>4</v>
      </c>
      <c r="I14" s="42">
        <v>2.4475</v>
      </c>
      <c r="J14" s="16"/>
      <c r="K14" s="46"/>
      <c r="L14" s="16"/>
      <c r="N14" s="26"/>
      <c r="O14" s="27" t="s">
        <v>14</v>
      </c>
      <c r="P14" s="28">
        <f>IF(P12=0,1,5.9-P13)</f>
        <v>-1.2018000000000004</v>
      </c>
      <c r="Q14" s="26"/>
      <c r="R14" s="31">
        <f t="shared" si="1"/>
      </c>
      <c r="S14" s="31">
        <f t="shared" si="2"/>
      </c>
      <c r="T14" s="32">
        <f t="shared" si="3"/>
      </c>
      <c r="U14" s="31">
        <f t="shared" si="4"/>
      </c>
      <c r="V14" s="26"/>
    </row>
    <row r="15" spans="2:22" ht="13.5" thickBot="1">
      <c r="B15" s="16"/>
      <c r="C15" s="23">
        <v>2006</v>
      </c>
      <c r="D15" s="23">
        <v>12</v>
      </c>
      <c r="E15" s="24" t="s">
        <v>43</v>
      </c>
      <c r="F15" s="24" t="str">
        <f t="shared" si="0"/>
        <v>makkelijke tekst</v>
      </c>
      <c r="G15" s="45">
        <v>88</v>
      </c>
      <c r="H15" s="25">
        <v>1</v>
      </c>
      <c r="I15" s="42">
        <v>-2.12</v>
      </c>
      <c r="J15" s="16"/>
      <c r="K15" s="46"/>
      <c r="L15" s="16"/>
      <c r="N15" s="26"/>
      <c r="O15" s="29" t="s">
        <v>29</v>
      </c>
      <c r="P15" s="29">
        <f>ROUND(P14,1)</f>
        <v>-1.2</v>
      </c>
      <c r="Q15" s="26"/>
      <c r="R15" s="31">
        <f t="shared" si="1"/>
      </c>
      <c r="S15" s="31">
        <f t="shared" si="2"/>
      </c>
      <c r="T15" s="32">
        <f t="shared" si="3"/>
      </c>
      <c r="U15" s="31">
        <f t="shared" si="4"/>
      </c>
      <c r="V15" s="26"/>
    </row>
    <row r="16" spans="2:22" ht="13.5" thickBot="1">
      <c r="B16" s="16"/>
      <c r="C16" s="23">
        <v>2006</v>
      </c>
      <c r="D16" s="23">
        <v>13</v>
      </c>
      <c r="E16" s="24" t="s">
        <v>44</v>
      </c>
      <c r="F16" s="24" t="str">
        <f t="shared" si="0"/>
        <v>tekst van gemiddelde moeilijkheid</v>
      </c>
      <c r="G16" s="45">
        <v>48</v>
      </c>
      <c r="H16" s="25">
        <v>1</v>
      </c>
      <c r="I16" s="42">
        <v>1.4799999999999995</v>
      </c>
      <c r="J16" s="16"/>
      <c r="K16" s="46"/>
      <c r="L16" s="16"/>
      <c r="N16" s="26"/>
      <c r="O16" s="26"/>
      <c r="P16" s="26"/>
      <c r="Q16" s="26"/>
      <c r="R16" s="31">
        <f t="shared" si="1"/>
      </c>
      <c r="S16" s="31">
        <f t="shared" si="2"/>
      </c>
      <c r="T16" s="32">
        <f t="shared" si="3"/>
      </c>
      <c r="U16" s="31">
        <f t="shared" si="4"/>
      </c>
      <c r="V16" s="26"/>
    </row>
    <row r="17" spans="2:22" ht="13.5" thickBot="1">
      <c r="B17" s="16"/>
      <c r="C17" s="23">
        <v>2007</v>
      </c>
      <c r="D17" s="23">
        <v>1</v>
      </c>
      <c r="E17" s="24" t="s">
        <v>45</v>
      </c>
      <c r="F17" s="24" t="str">
        <f t="shared" si="0"/>
        <v>tekst van gemiddelde moeilijkheid</v>
      </c>
      <c r="G17" s="45">
        <v>64.14111111111112</v>
      </c>
      <c r="H17" s="25">
        <v>8</v>
      </c>
      <c r="I17" s="42">
        <v>0.03000000000000025</v>
      </c>
      <c r="J17" s="16"/>
      <c r="K17" s="46"/>
      <c r="L17" s="16"/>
      <c r="N17" s="26"/>
      <c r="O17" s="26"/>
      <c r="P17" s="26"/>
      <c r="Q17" s="26"/>
      <c r="R17" s="31">
        <f t="shared" si="1"/>
      </c>
      <c r="S17" s="31">
        <f t="shared" si="2"/>
      </c>
      <c r="T17" s="32">
        <f t="shared" si="3"/>
      </c>
      <c r="U17" s="31">
        <f t="shared" si="4"/>
      </c>
      <c r="V17" s="26"/>
    </row>
    <row r="18" spans="2:22" ht="13.5" thickBot="1">
      <c r="B18" s="16"/>
      <c r="C18" s="23">
        <v>2007</v>
      </c>
      <c r="D18" s="23">
        <v>2</v>
      </c>
      <c r="E18" s="24" t="s">
        <v>46</v>
      </c>
      <c r="F18" s="24" t="str">
        <f t="shared" si="0"/>
        <v>tekst van gemiddelde moeilijkheid</v>
      </c>
      <c r="G18" s="45">
        <v>65.90111111111112</v>
      </c>
      <c r="H18" s="25">
        <v>3</v>
      </c>
      <c r="I18" s="42">
        <v>-0.15000000000000036</v>
      </c>
      <c r="J18" s="16"/>
      <c r="K18" s="46"/>
      <c r="L18" s="16"/>
      <c r="N18" s="26"/>
      <c r="O18" s="26"/>
      <c r="P18" s="26"/>
      <c r="Q18" s="26"/>
      <c r="R18" s="31">
        <f t="shared" si="1"/>
      </c>
      <c r="S18" s="31">
        <f t="shared" si="2"/>
      </c>
      <c r="T18" s="32">
        <f t="shared" si="3"/>
      </c>
      <c r="U18" s="31">
        <f t="shared" si="4"/>
      </c>
      <c r="V18" s="26"/>
    </row>
    <row r="19" spans="2:22" ht="13.5" thickBot="1">
      <c r="B19" s="16"/>
      <c r="C19" s="23">
        <v>2007</v>
      </c>
      <c r="D19" s="23">
        <v>3</v>
      </c>
      <c r="E19" s="24" t="s">
        <v>47</v>
      </c>
      <c r="F19" s="24" t="str">
        <f t="shared" si="0"/>
        <v>tekst van gemiddelde moeilijkheid</v>
      </c>
      <c r="G19" s="45">
        <v>58.80111111111111</v>
      </c>
      <c r="H19" s="25">
        <v>5</v>
      </c>
      <c r="I19" s="42">
        <v>-0.41999999999999993</v>
      </c>
      <c r="J19" s="16"/>
      <c r="K19" s="46"/>
      <c r="L19" s="16"/>
      <c r="N19" s="26"/>
      <c r="O19" s="26"/>
      <c r="P19" s="26"/>
      <c r="Q19" s="26"/>
      <c r="R19" s="31">
        <f t="shared" si="1"/>
      </c>
      <c r="S19" s="31">
        <f t="shared" si="2"/>
      </c>
      <c r="T19" s="32">
        <f t="shared" si="3"/>
      </c>
      <c r="U19" s="31">
        <f t="shared" si="4"/>
      </c>
      <c r="V19" s="26"/>
    </row>
    <row r="20" spans="2:22" ht="13.5" thickBot="1">
      <c r="B20" s="16"/>
      <c r="C20" s="23">
        <v>2007</v>
      </c>
      <c r="D20" s="23">
        <v>4</v>
      </c>
      <c r="E20" s="24" t="s">
        <v>48</v>
      </c>
      <c r="F20" s="24" t="str">
        <f t="shared" si="0"/>
        <v>moeilijke tekst</v>
      </c>
      <c r="G20" s="45">
        <v>40.111111111111114</v>
      </c>
      <c r="H20" s="25">
        <v>3</v>
      </c>
      <c r="I20" s="42">
        <v>2.1900000000000004</v>
      </c>
      <c r="J20" s="16"/>
      <c r="K20" s="46"/>
      <c r="L20" s="16"/>
      <c r="N20" s="26"/>
      <c r="O20" s="26"/>
      <c r="P20" s="26"/>
      <c r="Q20" s="26"/>
      <c r="R20" s="31">
        <f t="shared" si="1"/>
      </c>
      <c r="S20" s="31">
        <f t="shared" si="2"/>
      </c>
      <c r="T20" s="32">
        <f t="shared" si="3"/>
      </c>
      <c r="U20" s="31">
        <f t="shared" si="4"/>
      </c>
      <c r="V20" s="26"/>
    </row>
    <row r="21" spans="2:22" ht="13.5" thickBot="1">
      <c r="B21" s="16"/>
      <c r="C21" s="23">
        <v>2007</v>
      </c>
      <c r="D21" s="23">
        <v>5</v>
      </c>
      <c r="E21" s="24" t="s">
        <v>49</v>
      </c>
      <c r="F21" s="24" t="str">
        <f t="shared" si="0"/>
        <v>makkelijke tekst</v>
      </c>
      <c r="G21" s="45">
        <v>76.11111111111111</v>
      </c>
      <c r="H21" s="25">
        <v>1</v>
      </c>
      <c r="I21" s="42">
        <v>-1.0499999999999998</v>
      </c>
      <c r="J21" s="16"/>
      <c r="K21" s="46"/>
      <c r="L21" s="16"/>
      <c r="N21" s="26"/>
      <c r="O21" s="26"/>
      <c r="P21" s="26"/>
      <c r="Q21" s="26"/>
      <c r="R21" s="31">
        <f t="shared" si="1"/>
      </c>
      <c r="S21" s="31">
        <f t="shared" si="2"/>
      </c>
      <c r="T21" s="32">
        <f t="shared" si="3"/>
      </c>
      <c r="U21" s="31">
        <f t="shared" si="4"/>
      </c>
      <c r="V21" s="26"/>
    </row>
    <row r="22" spans="2:22" ht="13.5" thickBot="1">
      <c r="B22" s="16"/>
      <c r="C22" s="23">
        <v>2007</v>
      </c>
      <c r="D22" s="23">
        <v>6</v>
      </c>
      <c r="E22" s="24" t="s">
        <v>50</v>
      </c>
      <c r="F22" s="24" t="str">
        <f t="shared" si="0"/>
        <v>tekst van gemiddelde moeilijkheid</v>
      </c>
      <c r="G22" s="45">
        <v>52.931111111111115</v>
      </c>
      <c r="H22" s="25">
        <v>8</v>
      </c>
      <c r="I22" s="42">
        <v>1.0200000000000005</v>
      </c>
      <c r="J22" s="16"/>
      <c r="K22" s="46"/>
      <c r="L22" s="16"/>
      <c r="N22" s="26"/>
      <c r="O22" s="26"/>
      <c r="P22" s="26"/>
      <c r="Q22" s="26"/>
      <c r="R22" s="31">
        <f t="shared" si="1"/>
      </c>
      <c r="S22" s="31">
        <f t="shared" si="2"/>
      </c>
      <c r="T22" s="32">
        <f t="shared" si="3"/>
      </c>
      <c r="U22" s="31">
        <f t="shared" si="4"/>
      </c>
      <c r="V22" s="26"/>
    </row>
    <row r="23" spans="2:22" ht="13.5" thickBot="1">
      <c r="B23" s="16"/>
      <c r="C23" s="23">
        <v>2007</v>
      </c>
      <c r="D23" s="23">
        <v>7</v>
      </c>
      <c r="E23" s="24" t="s">
        <v>51</v>
      </c>
      <c r="F23" s="24" t="str">
        <f t="shared" si="0"/>
        <v>makkelijke tekst</v>
      </c>
      <c r="G23" s="45">
        <v>84.11111111111111</v>
      </c>
      <c r="H23" s="25">
        <v>1</v>
      </c>
      <c r="I23" s="42">
        <v>-1.7700000000000005</v>
      </c>
      <c r="J23" s="16"/>
      <c r="K23" s="46"/>
      <c r="L23" s="16"/>
      <c r="N23" s="26"/>
      <c r="O23" s="26"/>
      <c r="P23" s="26"/>
      <c r="Q23" s="26"/>
      <c r="R23" s="31">
        <f t="shared" si="1"/>
      </c>
      <c r="S23" s="31">
        <f t="shared" si="2"/>
      </c>
      <c r="T23" s="32">
        <f t="shared" si="3"/>
      </c>
      <c r="U23" s="31">
        <f t="shared" si="4"/>
      </c>
      <c r="V23" s="26"/>
    </row>
    <row r="24" spans="2:22" ht="13.5" thickBot="1">
      <c r="B24" s="16"/>
      <c r="C24" s="23">
        <v>2007</v>
      </c>
      <c r="D24" s="23">
        <v>8</v>
      </c>
      <c r="E24" s="24" t="s">
        <v>52</v>
      </c>
      <c r="F24" s="24" t="str">
        <f t="shared" si="0"/>
        <v>tekst van gemiddelde moeilijkheid</v>
      </c>
      <c r="G24" s="45">
        <v>59.111111111111114</v>
      </c>
      <c r="H24" s="25">
        <v>2</v>
      </c>
      <c r="I24" s="42">
        <v>0.47999999999999954</v>
      </c>
      <c r="J24" s="16"/>
      <c r="K24" s="46"/>
      <c r="L24" s="16"/>
      <c r="N24" s="26"/>
      <c r="O24" s="26"/>
      <c r="P24" s="26"/>
      <c r="Q24" s="26"/>
      <c r="R24" s="31">
        <f t="shared" si="1"/>
      </c>
      <c r="S24" s="31">
        <f t="shared" si="2"/>
      </c>
      <c r="T24" s="32">
        <f t="shared" si="3"/>
      </c>
      <c r="U24" s="31">
        <f t="shared" si="4"/>
      </c>
      <c r="V24" s="26"/>
    </row>
    <row r="25" spans="2:22" ht="13.5" thickBot="1">
      <c r="B25" s="16"/>
      <c r="C25" s="23">
        <v>2007</v>
      </c>
      <c r="D25" s="23">
        <v>9</v>
      </c>
      <c r="E25" s="24" t="s">
        <v>53</v>
      </c>
      <c r="F25" s="24" t="str">
        <f t="shared" si="0"/>
        <v>tekst van gemiddelde moeilijkheid</v>
      </c>
      <c r="G25" s="45">
        <v>50.74111111111112</v>
      </c>
      <c r="H25" s="25">
        <v>7</v>
      </c>
      <c r="I25" s="42">
        <v>1.2000000000000002</v>
      </c>
      <c r="J25" s="16"/>
      <c r="K25" s="46"/>
      <c r="L25" s="16"/>
      <c r="N25" s="26"/>
      <c r="O25" s="26"/>
      <c r="P25" s="26"/>
      <c r="Q25" s="26"/>
      <c r="R25" s="31">
        <f t="shared" si="1"/>
      </c>
      <c r="S25" s="31">
        <f t="shared" si="2"/>
      </c>
      <c r="T25" s="32">
        <f t="shared" si="3"/>
      </c>
      <c r="U25" s="31">
        <f t="shared" si="4"/>
      </c>
      <c r="V25" s="26"/>
    </row>
    <row r="26" spans="2:22" ht="13.5" thickBot="1">
      <c r="B26" s="16"/>
      <c r="C26" s="23">
        <v>2007</v>
      </c>
      <c r="D26" s="23">
        <v>10</v>
      </c>
      <c r="E26" s="24" t="s">
        <v>54</v>
      </c>
      <c r="F26" s="24" t="str">
        <f t="shared" si="0"/>
        <v>makkelijke tekst</v>
      </c>
      <c r="G26" s="45">
        <v>74.19111111111111</v>
      </c>
      <c r="H26" s="25">
        <v>5</v>
      </c>
      <c r="I26" s="42">
        <v>-0.8700000000000001</v>
      </c>
      <c r="J26" s="16"/>
      <c r="K26" s="46"/>
      <c r="L26" s="16"/>
      <c r="N26" s="26"/>
      <c r="O26" s="26"/>
      <c r="P26" s="26"/>
      <c r="Q26" s="26"/>
      <c r="R26" s="31">
        <f t="shared" si="1"/>
      </c>
      <c r="S26" s="31">
        <f t="shared" si="2"/>
      </c>
      <c r="T26" s="32">
        <f t="shared" si="3"/>
      </c>
      <c r="U26" s="31">
        <f t="shared" si="4"/>
      </c>
      <c r="V26" s="26"/>
    </row>
    <row r="27" spans="2:22" ht="13.5" thickBot="1">
      <c r="B27" s="16"/>
      <c r="C27" s="23">
        <v>2007</v>
      </c>
      <c r="D27" s="23">
        <v>11</v>
      </c>
      <c r="E27" s="24" t="s">
        <v>55</v>
      </c>
      <c r="F27" s="24" t="str">
        <f t="shared" si="0"/>
        <v>tekst van gemiddelde moeilijkheid</v>
      </c>
      <c r="G27" s="45">
        <v>43.111111111111114</v>
      </c>
      <c r="H27" s="25">
        <v>1</v>
      </c>
      <c r="I27" s="42">
        <v>1.9200000000000004</v>
      </c>
      <c r="J27" s="16"/>
      <c r="K27" s="46"/>
      <c r="L27" s="16"/>
      <c r="N27" s="26"/>
      <c r="O27" s="26"/>
      <c r="P27" s="26"/>
      <c r="Q27" s="26"/>
      <c r="R27" s="31">
        <f t="shared" si="1"/>
      </c>
      <c r="S27" s="31">
        <f t="shared" si="2"/>
      </c>
      <c r="T27" s="32">
        <f t="shared" si="3"/>
      </c>
      <c r="U27" s="31">
        <f t="shared" si="4"/>
      </c>
      <c r="V27" s="26"/>
    </row>
    <row r="28" spans="2:22" ht="13.5" thickBot="1">
      <c r="B28" s="16"/>
      <c r="C28" s="23">
        <v>2007</v>
      </c>
      <c r="D28" s="23">
        <v>12</v>
      </c>
      <c r="E28" s="24" t="s">
        <v>56</v>
      </c>
      <c r="F28" s="24" t="str">
        <f t="shared" si="0"/>
        <v>makkelijke tekst</v>
      </c>
      <c r="G28" s="45">
        <v>74.11111111111111</v>
      </c>
      <c r="H28" s="25">
        <v>1</v>
      </c>
      <c r="I28" s="42">
        <v>-0.8700000000000001</v>
      </c>
      <c r="J28" s="16"/>
      <c r="K28" s="46"/>
      <c r="L28" s="16"/>
      <c r="N28" s="26"/>
      <c r="O28" s="26"/>
      <c r="P28" s="26"/>
      <c r="Q28" s="26"/>
      <c r="R28" s="31">
        <f t="shared" si="1"/>
      </c>
      <c r="S28" s="31">
        <f t="shared" si="2"/>
      </c>
      <c r="T28" s="32">
        <f t="shared" si="3"/>
      </c>
      <c r="U28" s="31">
        <f t="shared" si="4"/>
      </c>
      <c r="V28" s="26"/>
    </row>
    <row r="29" spans="2:22" ht="13.5" thickBot="1">
      <c r="B29" s="16"/>
      <c r="C29" s="23">
        <v>2008</v>
      </c>
      <c r="D29" s="23">
        <v>1</v>
      </c>
      <c r="E29" s="24" t="s">
        <v>57</v>
      </c>
      <c r="F29" s="24" t="str">
        <f t="shared" si="0"/>
        <v>tekst van gemiddelde moeilijkheid</v>
      </c>
      <c r="G29" s="45">
        <v>55</v>
      </c>
      <c r="H29" s="25">
        <v>8</v>
      </c>
      <c r="I29" s="42">
        <v>0.8499999999999996</v>
      </c>
      <c r="J29" s="16"/>
      <c r="K29" s="46"/>
      <c r="L29" s="16"/>
      <c r="N29" s="26"/>
      <c r="O29" s="26"/>
      <c r="P29" s="26"/>
      <c r="Q29" s="26"/>
      <c r="R29" s="31">
        <f t="shared" si="1"/>
      </c>
      <c r="S29" s="31">
        <f t="shared" si="2"/>
      </c>
      <c r="T29" s="32">
        <f t="shared" si="3"/>
      </c>
      <c r="U29" s="31">
        <f t="shared" si="4"/>
      </c>
      <c r="V29" s="26"/>
    </row>
    <row r="30" spans="2:22" ht="13.5" thickBot="1">
      <c r="B30" s="16"/>
      <c r="C30" s="23">
        <v>2008</v>
      </c>
      <c r="D30" s="23">
        <v>2</v>
      </c>
      <c r="E30" s="24" t="s">
        <v>58</v>
      </c>
      <c r="F30" s="24" t="str">
        <f t="shared" si="0"/>
        <v>moeilijke tekst</v>
      </c>
      <c r="G30" s="45">
        <v>36</v>
      </c>
      <c r="H30" s="25">
        <v>2</v>
      </c>
      <c r="I30" s="42">
        <v>2.5599999999999996</v>
      </c>
      <c r="J30" s="16"/>
      <c r="K30" s="46"/>
      <c r="L30" s="16"/>
      <c r="N30" s="26"/>
      <c r="O30" s="26"/>
      <c r="P30" s="26"/>
      <c r="Q30" s="26"/>
      <c r="R30" s="31">
        <f t="shared" si="1"/>
      </c>
      <c r="S30" s="31">
        <f t="shared" si="2"/>
      </c>
      <c r="T30" s="32">
        <f t="shared" si="3"/>
      </c>
      <c r="U30" s="31">
        <f t="shared" si="4"/>
      </c>
      <c r="V30" s="26"/>
    </row>
    <row r="31" spans="2:22" ht="13.5" thickBot="1">
      <c r="B31" s="16"/>
      <c r="C31" s="23">
        <v>2008</v>
      </c>
      <c r="D31" s="23">
        <v>3</v>
      </c>
      <c r="E31" s="24" t="s">
        <v>59</v>
      </c>
      <c r="F31" s="24" t="str">
        <f t="shared" si="0"/>
        <v>tekst van gemiddelde moeilijkheid</v>
      </c>
      <c r="G31" s="45">
        <v>43</v>
      </c>
      <c r="H31" s="25">
        <v>1</v>
      </c>
      <c r="I31" s="42">
        <v>1.9299999999999997</v>
      </c>
      <c r="J31" s="16"/>
      <c r="K31" s="46"/>
      <c r="L31" s="16"/>
      <c r="N31" s="26"/>
      <c r="O31" s="26"/>
      <c r="P31" s="26"/>
      <c r="Q31" s="26"/>
      <c r="R31" s="31">
        <f t="shared" si="1"/>
      </c>
      <c r="S31" s="31">
        <f t="shared" si="2"/>
      </c>
      <c r="T31" s="32">
        <f t="shared" si="3"/>
      </c>
      <c r="U31" s="31">
        <f t="shared" si="4"/>
      </c>
      <c r="V31" s="26"/>
    </row>
    <row r="32" spans="2:22" ht="13.5" thickBot="1">
      <c r="B32" s="16"/>
      <c r="C32" s="23">
        <v>2008</v>
      </c>
      <c r="D32" s="23">
        <v>4</v>
      </c>
      <c r="E32" s="24" t="s">
        <v>60</v>
      </c>
      <c r="F32" s="24" t="str">
        <f t="shared" si="0"/>
        <v>tekst van gemiddelde moeilijkheid</v>
      </c>
      <c r="G32" s="45">
        <v>60</v>
      </c>
      <c r="H32" s="25">
        <v>7</v>
      </c>
      <c r="I32" s="42">
        <v>0.39999999999999947</v>
      </c>
      <c r="J32" s="16"/>
      <c r="K32" s="46"/>
      <c r="L32" s="16"/>
      <c r="N32" s="26"/>
      <c r="O32" s="26"/>
      <c r="P32" s="26"/>
      <c r="Q32" s="26"/>
      <c r="R32" s="31">
        <f t="shared" si="1"/>
      </c>
      <c r="S32" s="31">
        <f t="shared" si="2"/>
      </c>
      <c r="T32" s="32">
        <f t="shared" si="3"/>
      </c>
      <c r="U32" s="31">
        <f t="shared" si="4"/>
      </c>
      <c r="V32" s="26"/>
    </row>
    <row r="33" spans="2:22" ht="13.5" thickBot="1">
      <c r="B33" s="16"/>
      <c r="C33" s="23">
        <v>2008</v>
      </c>
      <c r="D33" s="23">
        <v>5</v>
      </c>
      <c r="E33" s="24" t="s">
        <v>61</v>
      </c>
      <c r="F33" s="24" t="str">
        <f t="shared" si="0"/>
        <v>moeilijke tekst</v>
      </c>
      <c r="G33" s="45">
        <v>37</v>
      </c>
      <c r="H33" s="25">
        <v>1</v>
      </c>
      <c r="I33" s="42">
        <v>2.4699999999999998</v>
      </c>
      <c r="J33" s="16"/>
      <c r="K33" s="46"/>
      <c r="L33" s="16"/>
      <c r="N33" s="26"/>
      <c r="O33" s="26"/>
      <c r="P33" s="26"/>
      <c r="Q33" s="26"/>
      <c r="R33" s="31">
        <f t="shared" si="1"/>
      </c>
      <c r="S33" s="31">
        <f t="shared" si="2"/>
      </c>
      <c r="T33" s="32">
        <f t="shared" si="3"/>
      </c>
      <c r="U33" s="31">
        <f t="shared" si="4"/>
      </c>
      <c r="V33" s="26"/>
    </row>
    <row r="34" spans="2:22" ht="13.5" thickBot="1">
      <c r="B34" s="16"/>
      <c r="C34" s="23">
        <v>2008</v>
      </c>
      <c r="D34" s="23">
        <v>6</v>
      </c>
      <c r="E34" s="24" t="s">
        <v>62</v>
      </c>
      <c r="F34" s="24" t="str">
        <f t="shared" si="0"/>
        <v>tekst van gemiddelde moeilijkheid</v>
      </c>
      <c r="G34" s="45">
        <v>59</v>
      </c>
      <c r="H34" s="25">
        <v>8</v>
      </c>
      <c r="I34" s="42">
        <v>0.4900000000000002</v>
      </c>
      <c r="J34" s="16"/>
      <c r="K34" s="46"/>
      <c r="L34" s="16"/>
      <c r="N34" s="26"/>
      <c r="O34" s="26"/>
      <c r="P34" s="26"/>
      <c r="Q34" s="26"/>
      <c r="R34" s="31">
        <f t="shared" si="1"/>
      </c>
      <c r="S34" s="31">
        <f t="shared" si="2"/>
      </c>
      <c r="T34" s="32">
        <f t="shared" si="3"/>
      </c>
      <c r="U34" s="31">
        <f t="shared" si="4"/>
      </c>
      <c r="V34" s="26"/>
    </row>
    <row r="35" spans="2:22" ht="13.5" thickBot="1">
      <c r="B35" s="16"/>
      <c r="C35" s="23">
        <v>2008</v>
      </c>
      <c r="D35" s="23">
        <v>7</v>
      </c>
      <c r="E35" s="24" t="s">
        <v>63</v>
      </c>
      <c r="F35" s="24" t="str">
        <f t="shared" si="0"/>
        <v>tekst van gemiddelde moeilijkheid</v>
      </c>
      <c r="G35" s="45">
        <v>43</v>
      </c>
      <c r="H35" s="25">
        <v>7</v>
      </c>
      <c r="I35" s="42">
        <v>1.9299999999999997</v>
      </c>
      <c r="J35" s="16"/>
      <c r="K35" s="46"/>
      <c r="L35" s="16"/>
      <c r="N35" s="26"/>
      <c r="O35" s="26"/>
      <c r="P35" s="26"/>
      <c r="Q35" s="26"/>
      <c r="R35" s="31">
        <f t="shared" si="1"/>
      </c>
      <c r="S35" s="31">
        <f t="shared" si="2"/>
      </c>
      <c r="T35" s="32">
        <f t="shared" si="3"/>
      </c>
      <c r="U35" s="31">
        <f t="shared" si="4"/>
      </c>
      <c r="V35" s="26"/>
    </row>
    <row r="36" spans="2:22" ht="13.5" thickBot="1">
      <c r="B36" s="16"/>
      <c r="C36" s="23">
        <v>2008</v>
      </c>
      <c r="D36" s="23">
        <v>8</v>
      </c>
      <c r="E36" s="24" t="s">
        <v>64</v>
      </c>
      <c r="F36" s="24" t="str">
        <f t="shared" si="0"/>
        <v>tekst van gemiddelde moeilijkheid</v>
      </c>
      <c r="G36" s="45">
        <v>64</v>
      </c>
      <c r="H36" s="25">
        <v>2</v>
      </c>
      <c r="I36" s="42">
        <v>0.040000000000000036</v>
      </c>
      <c r="J36" s="16"/>
      <c r="K36" s="46"/>
      <c r="L36" s="16"/>
      <c r="N36" s="26"/>
      <c r="O36" s="26"/>
      <c r="P36" s="26"/>
      <c r="Q36" s="26"/>
      <c r="R36" s="31">
        <f t="shared" si="1"/>
      </c>
      <c r="S36" s="31">
        <f t="shared" si="2"/>
      </c>
      <c r="T36" s="32">
        <f t="shared" si="3"/>
      </c>
      <c r="U36" s="31">
        <f t="shared" si="4"/>
      </c>
      <c r="V36" s="26"/>
    </row>
    <row r="37" spans="2:22" ht="13.5" thickBot="1">
      <c r="B37" s="16"/>
      <c r="C37" s="23">
        <v>2008</v>
      </c>
      <c r="D37" s="23">
        <v>9</v>
      </c>
      <c r="E37" s="24" t="s">
        <v>65</v>
      </c>
      <c r="F37" s="24" t="str">
        <f t="shared" si="0"/>
        <v>moeilijke tekst</v>
      </c>
      <c r="G37" s="45">
        <v>37</v>
      </c>
      <c r="H37" s="25">
        <v>3</v>
      </c>
      <c r="I37" s="42">
        <v>2.4699999999999998</v>
      </c>
      <c r="J37" s="16"/>
      <c r="K37" s="46"/>
      <c r="L37" s="16"/>
      <c r="N37" s="26"/>
      <c r="O37" s="26"/>
      <c r="P37" s="26"/>
      <c r="Q37" s="26"/>
      <c r="R37" s="31">
        <f t="shared" si="1"/>
      </c>
      <c r="S37" s="31">
        <f t="shared" si="2"/>
      </c>
      <c r="T37" s="32">
        <f t="shared" si="3"/>
      </c>
      <c r="U37" s="31">
        <f t="shared" si="4"/>
      </c>
      <c r="V37" s="26"/>
    </row>
    <row r="38" spans="2:22" ht="13.5" thickBot="1">
      <c r="B38" s="16"/>
      <c r="C38" s="23">
        <v>2008</v>
      </c>
      <c r="D38" s="23">
        <v>10</v>
      </c>
      <c r="E38" s="24" t="s">
        <v>66</v>
      </c>
      <c r="F38" s="24" t="str">
        <f t="shared" si="0"/>
        <v>tekst van gemiddelde moeilijkheid</v>
      </c>
      <c r="G38" s="45">
        <v>62</v>
      </c>
      <c r="H38" s="25">
        <v>8</v>
      </c>
      <c r="I38" s="42">
        <v>0.21999999999999975</v>
      </c>
      <c r="J38" s="16"/>
      <c r="K38" s="46"/>
      <c r="L38" s="16"/>
      <c r="N38" s="26"/>
      <c r="O38" s="26"/>
      <c r="P38" s="26"/>
      <c r="Q38" s="26"/>
      <c r="R38" s="31">
        <f t="shared" si="1"/>
      </c>
      <c r="S38" s="31">
        <f t="shared" si="2"/>
      </c>
      <c r="T38" s="32">
        <f t="shared" si="3"/>
      </c>
      <c r="U38" s="31">
        <f t="shared" si="4"/>
      </c>
      <c r="V38" s="26"/>
    </row>
    <row r="39" spans="2:22" ht="13.5" thickBot="1">
      <c r="B39" s="16"/>
      <c r="C39" s="23">
        <v>2008</v>
      </c>
      <c r="D39" s="23">
        <v>11</v>
      </c>
      <c r="E39" s="24" t="s">
        <v>67</v>
      </c>
      <c r="F39" s="24" t="str">
        <f t="shared" si="0"/>
        <v>makkelijke tekst</v>
      </c>
      <c r="G39" s="45">
        <v>81</v>
      </c>
      <c r="H39" s="25">
        <v>2</v>
      </c>
      <c r="I39" s="42">
        <v>-1.4900000000000002</v>
      </c>
      <c r="J39" s="16"/>
      <c r="K39" s="46"/>
      <c r="L39" s="16"/>
      <c r="N39" s="26"/>
      <c r="O39" s="26"/>
      <c r="P39" s="26"/>
      <c r="Q39" s="26"/>
      <c r="R39" s="31">
        <f t="shared" si="1"/>
      </c>
      <c r="S39" s="31">
        <f t="shared" si="2"/>
      </c>
      <c r="T39" s="32">
        <f t="shared" si="3"/>
      </c>
      <c r="U39" s="31">
        <f t="shared" si="4"/>
      </c>
      <c r="V39" s="26"/>
    </row>
    <row r="40" spans="2:22" ht="13.5" thickBot="1">
      <c r="B40" s="16"/>
      <c r="C40" s="23">
        <v>2009</v>
      </c>
      <c r="D40" s="23">
        <v>1</v>
      </c>
      <c r="E40" s="24" t="s">
        <v>68</v>
      </c>
      <c r="F40" s="24" t="str">
        <f t="shared" si="0"/>
        <v>tekst van gemiddelde moeilijkheid</v>
      </c>
      <c r="G40" s="45">
        <v>57.06111111111112</v>
      </c>
      <c r="H40" s="25">
        <v>7</v>
      </c>
      <c r="I40" s="42">
        <v>0.6600000000000001</v>
      </c>
      <c r="J40" s="16"/>
      <c r="K40" s="46"/>
      <c r="L40" s="16"/>
      <c r="N40" s="26"/>
      <c r="O40" s="26"/>
      <c r="P40" s="26"/>
      <c r="Q40" s="26"/>
      <c r="R40" s="31">
        <f t="shared" si="1"/>
      </c>
      <c r="S40" s="31">
        <f t="shared" si="2"/>
      </c>
      <c r="T40" s="32">
        <f t="shared" si="3"/>
      </c>
      <c r="U40" s="31">
        <f t="shared" si="4"/>
      </c>
      <c r="V40" s="26"/>
    </row>
    <row r="41" spans="2:22" ht="13.5" thickBot="1">
      <c r="B41" s="16"/>
      <c r="C41" s="23">
        <v>2009</v>
      </c>
      <c r="D41" s="23">
        <v>2</v>
      </c>
      <c r="E41" s="24" t="s">
        <v>69</v>
      </c>
      <c r="F41" s="24" t="str">
        <f t="shared" si="0"/>
        <v>tekst van gemiddelde moeilijkheid</v>
      </c>
      <c r="G41" s="45">
        <v>68.11111111111111</v>
      </c>
      <c r="H41" s="25">
        <v>2</v>
      </c>
      <c r="I41" s="42">
        <v>-0.33000000000000007</v>
      </c>
      <c r="J41" s="16"/>
      <c r="K41" s="46"/>
      <c r="L41" s="16"/>
      <c r="N41" s="26"/>
      <c r="O41" s="26"/>
      <c r="P41" s="26"/>
      <c r="Q41" s="26"/>
      <c r="R41" s="31">
        <f t="shared" si="1"/>
      </c>
      <c r="S41" s="31">
        <f t="shared" si="2"/>
      </c>
      <c r="T41" s="32">
        <f t="shared" si="3"/>
      </c>
      <c r="U41" s="31">
        <f t="shared" si="4"/>
      </c>
      <c r="V41" s="26"/>
    </row>
    <row r="42" spans="2:22" ht="13.5" thickBot="1">
      <c r="B42" s="16"/>
      <c r="C42" s="23">
        <v>2009</v>
      </c>
      <c r="D42" s="23">
        <v>3</v>
      </c>
      <c r="E42" s="24" t="s">
        <v>70</v>
      </c>
      <c r="F42" s="24" t="str">
        <f t="shared" si="0"/>
        <v>moeilijke tekst</v>
      </c>
      <c r="G42" s="45">
        <v>36.111111111111114</v>
      </c>
      <c r="H42" s="25">
        <v>1</v>
      </c>
      <c r="I42" s="42">
        <v>2.5500000000000003</v>
      </c>
      <c r="J42" s="16"/>
      <c r="K42" s="46"/>
      <c r="L42" s="16"/>
      <c r="N42" s="26"/>
      <c r="O42" s="26"/>
      <c r="P42" s="26"/>
      <c r="Q42" s="26"/>
      <c r="R42" s="31">
        <f t="shared" si="1"/>
      </c>
      <c r="S42" s="31">
        <f t="shared" si="2"/>
      </c>
      <c r="T42" s="32">
        <f t="shared" si="3"/>
      </c>
      <c r="U42" s="31">
        <f t="shared" si="4"/>
      </c>
      <c r="V42" s="26"/>
    </row>
    <row r="43" spans="2:22" ht="13.5" thickBot="1">
      <c r="B43" s="16"/>
      <c r="C43" s="23">
        <v>2009</v>
      </c>
      <c r="D43" s="23">
        <v>4</v>
      </c>
      <c r="E43" s="24" t="s">
        <v>71</v>
      </c>
      <c r="F43" s="24" t="str">
        <f t="shared" si="0"/>
        <v>tekst van gemiddelde moeilijkheid</v>
      </c>
      <c r="G43" s="45">
        <v>58.111111111111114</v>
      </c>
      <c r="H43" s="25">
        <v>6</v>
      </c>
      <c r="I43" s="42">
        <v>0.5699999999999994</v>
      </c>
      <c r="J43" s="16"/>
      <c r="K43" s="46"/>
      <c r="L43" s="16"/>
      <c r="N43" s="26"/>
      <c r="O43" s="26"/>
      <c r="P43" s="26"/>
      <c r="Q43" s="26"/>
      <c r="R43" s="31">
        <f t="shared" si="1"/>
      </c>
      <c r="S43" s="31">
        <f t="shared" si="2"/>
      </c>
      <c r="T43" s="32">
        <f t="shared" si="3"/>
      </c>
      <c r="U43" s="31">
        <f t="shared" si="4"/>
      </c>
      <c r="V43" s="26"/>
    </row>
    <row r="44" spans="2:22" ht="13.5" thickBot="1">
      <c r="B44" s="16"/>
      <c r="C44" s="23">
        <v>2009</v>
      </c>
      <c r="D44" s="23">
        <v>5</v>
      </c>
      <c r="E44" s="24" t="s">
        <v>72</v>
      </c>
      <c r="F44" s="24" t="str">
        <f t="shared" si="0"/>
        <v>moeilijke tekst</v>
      </c>
      <c r="G44" s="45">
        <v>39.111111111111114</v>
      </c>
      <c r="H44" s="25">
        <v>3</v>
      </c>
      <c r="I44" s="42">
        <v>2.2800000000000002</v>
      </c>
      <c r="J44" s="16"/>
      <c r="K44" s="46"/>
      <c r="L44" s="16"/>
      <c r="N44" s="26"/>
      <c r="O44" s="26"/>
      <c r="P44" s="26"/>
      <c r="Q44" s="26"/>
      <c r="R44" s="31">
        <f t="shared" si="1"/>
      </c>
      <c r="S44" s="31">
        <f t="shared" si="2"/>
      </c>
      <c r="T44" s="32">
        <f t="shared" si="3"/>
      </c>
      <c r="U44" s="31">
        <f t="shared" si="4"/>
      </c>
      <c r="V44" s="26"/>
    </row>
    <row r="45" spans="2:22" ht="13.5" thickBot="1">
      <c r="B45" s="16"/>
      <c r="C45" s="23">
        <v>2009</v>
      </c>
      <c r="D45" s="23">
        <v>6</v>
      </c>
      <c r="E45" s="24" t="s">
        <v>73</v>
      </c>
      <c r="F45" s="24" t="str">
        <f t="shared" si="0"/>
        <v>tekst van gemiddelde moeilijkheid</v>
      </c>
      <c r="G45" s="45">
        <v>65.11111111111111</v>
      </c>
      <c r="H45" s="25">
        <v>1</v>
      </c>
      <c r="I45" s="42">
        <v>-0.0600000000000005</v>
      </c>
      <c r="J45" s="16"/>
      <c r="K45" s="46"/>
      <c r="L45" s="16"/>
      <c r="N45" s="26"/>
      <c r="O45" s="26"/>
      <c r="P45" s="26"/>
      <c r="Q45" s="26"/>
      <c r="R45" s="31">
        <f t="shared" si="1"/>
      </c>
      <c r="S45" s="31">
        <f t="shared" si="2"/>
      </c>
      <c r="T45" s="32">
        <f t="shared" si="3"/>
      </c>
      <c r="U45" s="31">
        <f t="shared" si="4"/>
      </c>
      <c r="V45" s="26"/>
    </row>
    <row r="46" spans="2:22" ht="13.5" thickBot="1">
      <c r="B46" s="16"/>
      <c r="C46" s="23">
        <v>2009</v>
      </c>
      <c r="D46" s="23">
        <v>7</v>
      </c>
      <c r="E46" s="24" t="s">
        <v>74</v>
      </c>
      <c r="F46" s="24" t="str">
        <f t="shared" si="0"/>
        <v>moeilijke tekst</v>
      </c>
      <c r="G46" s="45">
        <v>35.84111111111111</v>
      </c>
      <c r="H46" s="25">
        <v>9</v>
      </c>
      <c r="I46" s="42">
        <v>2.5500000000000003</v>
      </c>
      <c r="J46" s="16"/>
      <c r="K46" s="46"/>
      <c r="L46" s="16"/>
      <c r="N46" s="26"/>
      <c r="O46" s="26"/>
      <c r="P46" s="26"/>
      <c r="Q46" s="26"/>
      <c r="R46" s="31">
        <f t="shared" si="1"/>
      </c>
      <c r="S46" s="31">
        <f t="shared" si="2"/>
      </c>
      <c r="T46" s="32">
        <f t="shared" si="3"/>
      </c>
      <c r="U46" s="31">
        <f t="shared" si="4"/>
      </c>
      <c r="V46" s="26"/>
    </row>
    <row r="47" spans="2:22" ht="13.5" thickBot="1">
      <c r="B47" s="16"/>
      <c r="C47" s="23">
        <v>2009</v>
      </c>
      <c r="D47" s="23">
        <v>8</v>
      </c>
      <c r="E47" s="24" t="s">
        <v>75</v>
      </c>
      <c r="F47" s="24" t="str">
        <f t="shared" si="0"/>
        <v>tekst van gemiddelde moeilijkheid</v>
      </c>
      <c r="G47" s="45">
        <v>67.11111111111111</v>
      </c>
      <c r="H47" s="25">
        <v>2</v>
      </c>
      <c r="I47" s="42">
        <v>-0.2400000000000002</v>
      </c>
      <c r="J47" s="16"/>
      <c r="K47" s="46"/>
      <c r="L47" s="16"/>
      <c r="N47" s="26"/>
      <c r="O47" s="26"/>
      <c r="P47" s="26"/>
      <c r="Q47" s="26"/>
      <c r="R47" s="31">
        <f t="shared" si="1"/>
      </c>
      <c r="S47" s="31">
        <f t="shared" si="2"/>
      </c>
      <c r="T47" s="32">
        <f t="shared" si="3"/>
      </c>
      <c r="U47" s="31">
        <f t="shared" si="4"/>
      </c>
      <c r="V47" s="26"/>
    </row>
    <row r="48" spans="2:22" ht="13.5" thickBot="1">
      <c r="B48" s="16"/>
      <c r="C48" s="23">
        <v>2009</v>
      </c>
      <c r="D48" s="23">
        <v>9</v>
      </c>
      <c r="E48" s="24" t="s">
        <v>76</v>
      </c>
      <c r="F48" s="24" t="str">
        <f t="shared" si="0"/>
        <v>moeilijke tekst</v>
      </c>
      <c r="G48" s="45">
        <v>18.111111111111118</v>
      </c>
      <c r="H48" s="25">
        <v>2</v>
      </c>
      <c r="I48" s="42">
        <v>4.17</v>
      </c>
      <c r="J48" s="16"/>
      <c r="K48" s="46"/>
      <c r="L48" s="16"/>
      <c r="N48" s="26"/>
      <c r="O48" s="26"/>
      <c r="P48" s="26"/>
      <c r="Q48" s="26"/>
      <c r="R48" s="31">
        <f t="shared" si="1"/>
      </c>
      <c r="S48" s="31">
        <f t="shared" si="2"/>
      </c>
      <c r="T48" s="32">
        <f t="shared" si="3"/>
      </c>
      <c r="U48" s="31">
        <f t="shared" si="4"/>
      </c>
      <c r="V48" s="26"/>
    </row>
    <row r="49" spans="2:22" ht="13.5" thickBot="1">
      <c r="B49" s="16"/>
      <c r="C49" s="23">
        <v>2009</v>
      </c>
      <c r="D49" s="23">
        <v>10</v>
      </c>
      <c r="E49" s="24" t="s">
        <v>77</v>
      </c>
      <c r="F49" s="24" t="str">
        <f t="shared" si="0"/>
        <v>tekst van gemiddelde moeilijkheid</v>
      </c>
      <c r="G49" s="45">
        <v>43.781111111111116</v>
      </c>
      <c r="H49" s="25">
        <v>7</v>
      </c>
      <c r="I49" s="42">
        <v>1.8300000000000005</v>
      </c>
      <c r="J49" s="16"/>
      <c r="K49" s="46"/>
      <c r="L49" s="16"/>
      <c r="N49" s="26"/>
      <c r="O49" s="26"/>
      <c r="P49" s="26"/>
      <c r="Q49" s="26"/>
      <c r="R49" s="31">
        <f t="shared" si="1"/>
      </c>
      <c r="S49" s="31">
        <f t="shared" si="2"/>
      </c>
      <c r="T49" s="32">
        <f t="shared" si="3"/>
      </c>
      <c r="U49" s="31">
        <f t="shared" si="4"/>
      </c>
      <c r="V49" s="26"/>
    </row>
    <row r="50" spans="2:22" ht="13.5" thickBot="1">
      <c r="B50" s="16"/>
      <c r="C50" s="23">
        <v>2009</v>
      </c>
      <c r="D50" s="23">
        <v>11</v>
      </c>
      <c r="E50" s="24" t="s">
        <v>78</v>
      </c>
      <c r="F50" s="24" t="str">
        <f t="shared" si="0"/>
        <v>moeilijke tekst</v>
      </c>
      <c r="G50" s="45">
        <v>40.38111111111112</v>
      </c>
      <c r="H50" s="25">
        <v>5</v>
      </c>
      <c r="I50" s="42">
        <v>2.1900000000000004</v>
      </c>
      <c r="J50" s="16"/>
      <c r="K50" s="46"/>
      <c r="L50" s="16"/>
      <c r="N50" s="26"/>
      <c r="O50" s="26"/>
      <c r="P50" s="26"/>
      <c r="Q50" s="26"/>
      <c r="R50" s="31">
        <f t="shared" si="1"/>
      </c>
      <c r="S50" s="31">
        <f t="shared" si="2"/>
      </c>
      <c r="T50" s="32">
        <f t="shared" si="3"/>
      </c>
      <c r="U50" s="31">
        <f t="shared" si="4"/>
      </c>
      <c r="V50" s="26"/>
    </row>
    <row r="51" spans="2:22" ht="13.5" thickBot="1">
      <c r="B51" s="16"/>
      <c r="C51" s="23">
        <v>2009</v>
      </c>
      <c r="D51" s="23">
        <v>12</v>
      </c>
      <c r="E51" s="24" t="s">
        <v>79</v>
      </c>
      <c r="F51" s="24" t="str">
        <f t="shared" si="0"/>
        <v>tekst van gemiddelde moeilijkheid</v>
      </c>
      <c r="G51" s="45">
        <v>58.111111111111114</v>
      </c>
      <c r="H51" s="25">
        <v>1</v>
      </c>
      <c r="I51" s="42">
        <v>0.5699999999999994</v>
      </c>
      <c r="J51" s="16"/>
      <c r="K51" s="46"/>
      <c r="L51" s="16"/>
      <c r="N51" s="26"/>
      <c r="O51" s="26"/>
      <c r="P51" s="26"/>
      <c r="Q51" s="26"/>
      <c r="R51" s="31">
        <f t="shared" si="1"/>
      </c>
      <c r="S51" s="31">
        <f t="shared" si="2"/>
      </c>
      <c r="T51" s="32">
        <f t="shared" si="3"/>
      </c>
      <c r="U51" s="31">
        <f t="shared" si="4"/>
      </c>
      <c r="V51" s="26"/>
    </row>
    <row r="52" spans="2:22" ht="13.5" thickBot="1">
      <c r="B52" s="16"/>
      <c r="C52" s="23">
        <v>2009</v>
      </c>
      <c r="D52" s="23">
        <v>13</v>
      </c>
      <c r="E52" s="24" t="s">
        <v>80</v>
      </c>
      <c r="F52" s="24" t="str">
        <f t="shared" si="0"/>
        <v>moeilijke tekst</v>
      </c>
      <c r="G52" s="45">
        <v>3.111111111111117</v>
      </c>
      <c r="H52" s="25">
        <v>1</v>
      </c>
      <c r="I52" s="42">
        <v>5.5200000000000005</v>
      </c>
      <c r="J52" s="16"/>
      <c r="K52" s="46"/>
      <c r="L52" s="16"/>
      <c r="N52" s="26"/>
      <c r="O52" s="26"/>
      <c r="P52" s="26"/>
      <c r="Q52" s="26"/>
      <c r="R52" s="31">
        <f t="shared" si="1"/>
      </c>
      <c r="S52" s="31">
        <f t="shared" si="2"/>
      </c>
      <c r="T52" s="32">
        <f t="shared" si="3"/>
      </c>
      <c r="U52" s="31">
        <f t="shared" si="4"/>
      </c>
      <c r="V52" s="26"/>
    </row>
    <row r="53" spans="2:22" ht="13.5" thickBot="1">
      <c r="B53" s="16"/>
      <c r="C53" s="23">
        <v>2010</v>
      </c>
      <c r="D53" s="23">
        <v>1</v>
      </c>
      <c r="E53" s="24" t="s">
        <v>81</v>
      </c>
      <c r="F53" s="24" t="str">
        <f t="shared" si="0"/>
        <v>makkelijke tekst</v>
      </c>
      <c r="G53" s="45">
        <v>75.88888888888889</v>
      </c>
      <c r="H53" s="25">
        <v>5</v>
      </c>
      <c r="I53" s="42">
        <v>-1.0300000000000002</v>
      </c>
      <c r="J53" s="16"/>
      <c r="K53" s="46" t="s">
        <v>18</v>
      </c>
      <c r="L53" s="16"/>
      <c r="N53" s="26"/>
      <c r="O53" s="26"/>
      <c r="P53" s="26"/>
      <c r="Q53" s="26"/>
      <c r="R53" s="31">
        <f t="shared" si="1"/>
        <v>75.88888888888889</v>
      </c>
      <c r="S53" s="31">
        <f t="shared" si="2"/>
        <v>5</v>
      </c>
      <c r="T53" s="32">
        <f t="shared" si="3"/>
        <v>-1.0300000000000002</v>
      </c>
      <c r="U53" s="31">
        <f t="shared" si="4"/>
        <v>379.44444444444446</v>
      </c>
      <c r="V53" s="26"/>
    </row>
    <row r="54" spans="2:22" ht="13.5" thickBot="1">
      <c r="B54" s="16"/>
      <c r="C54" s="23">
        <v>2010</v>
      </c>
      <c r="D54" s="23">
        <v>2</v>
      </c>
      <c r="E54" s="24" t="s">
        <v>82</v>
      </c>
      <c r="F54" s="24" t="str">
        <f t="shared" si="0"/>
        <v>makkelijke tekst</v>
      </c>
      <c r="G54" s="45">
        <v>88.88888888888889</v>
      </c>
      <c r="H54" s="25">
        <v>1</v>
      </c>
      <c r="I54" s="42">
        <v>-2.2</v>
      </c>
      <c r="J54" s="16"/>
      <c r="K54" s="46"/>
      <c r="L54" s="16"/>
      <c r="N54" s="26"/>
      <c r="O54" s="26"/>
      <c r="P54" s="26"/>
      <c r="Q54" s="26"/>
      <c r="R54" s="31">
        <f t="shared" si="1"/>
      </c>
      <c r="S54" s="31">
        <f t="shared" si="2"/>
      </c>
      <c r="T54" s="32">
        <f t="shared" si="3"/>
      </c>
      <c r="U54" s="31">
        <f t="shared" si="4"/>
      </c>
      <c r="V54" s="26"/>
    </row>
    <row r="55" spans="2:22" ht="13.5" thickBot="1">
      <c r="B55" s="16"/>
      <c r="C55" s="23">
        <v>2010</v>
      </c>
      <c r="D55" s="23">
        <v>3</v>
      </c>
      <c r="E55" s="24" t="s">
        <v>83</v>
      </c>
      <c r="F55" s="24" t="str">
        <f t="shared" si="0"/>
        <v>makkelijke tekst</v>
      </c>
      <c r="G55" s="45">
        <v>77.88888888888889</v>
      </c>
      <c r="H55" s="25">
        <v>7</v>
      </c>
      <c r="I55" s="42">
        <v>-1.21</v>
      </c>
      <c r="J55" s="16"/>
      <c r="K55" s="46" t="s">
        <v>18</v>
      </c>
      <c r="L55" s="16"/>
      <c r="N55" s="26"/>
      <c r="O55" s="26"/>
      <c r="P55" s="26"/>
      <c r="Q55" s="26"/>
      <c r="R55" s="31">
        <f t="shared" si="1"/>
        <v>77.88888888888889</v>
      </c>
      <c r="S55" s="31">
        <f t="shared" si="2"/>
        <v>7</v>
      </c>
      <c r="T55" s="32">
        <f t="shared" si="3"/>
        <v>-1.21</v>
      </c>
      <c r="U55" s="31">
        <f t="shared" si="4"/>
        <v>545.2222222222222</v>
      </c>
      <c r="V55" s="26"/>
    </row>
    <row r="56" spans="2:22" ht="13.5" thickBot="1">
      <c r="B56" s="16"/>
      <c r="C56" s="23">
        <v>2010</v>
      </c>
      <c r="D56" s="23">
        <v>4</v>
      </c>
      <c r="E56" s="24" t="s">
        <v>84</v>
      </c>
      <c r="F56" s="24" t="str">
        <f t="shared" si="0"/>
        <v>tekst van gemiddelde moeilijkheid</v>
      </c>
      <c r="G56" s="45">
        <v>71.88888888888889</v>
      </c>
      <c r="H56" s="25">
        <v>2</v>
      </c>
      <c r="I56" s="42">
        <v>-0.6699999999999999</v>
      </c>
      <c r="J56" s="16"/>
      <c r="K56" s="46"/>
      <c r="L56" s="16"/>
      <c r="N56" s="26"/>
      <c r="O56" s="26"/>
      <c r="P56" s="26"/>
      <c r="Q56" s="26"/>
      <c r="R56" s="31">
        <f t="shared" si="1"/>
      </c>
      <c r="S56" s="31">
        <f t="shared" si="2"/>
      </c>
      <c r="T56" s="32">
        <f t="shared" si="3"/>
      </c>
      <c r="U56" s="31">
        <f t="shared" si="4"/>
      </c>
      <c r="V56" s="26"/>
    </row>
    <row r="57" spans="2:22" ht="13.5" thickBot="1">
      <c r="B57" s="16"/>
      <c r="C57" s="23">
        <v>2010</v>
      </c>
      <c r="D57" s="23">
        <v>5</v>
      </c>
      <c r="E57" s="24" t="s">
        <v>85</v>
      </c>
      <c r="F57" s="24" t="str">
        <f t="shared" si="0"/>
        <v>makkelijke tekst</v>
      </c>
      <c r="G57" s="45">
        <v>84.4688888888889</v>
      </c>
      <c r="H57" s="25">
        <v>4</v>
      </c>
      <c r="I57" s="42">
        <v>-1.8399999999999999</v>
      </c>
      <c r="J57" s="16"/>
      <c r="K57" s="46" t="s">
        <v>18</v>
      </c>
      <c r="L57" s="16"/>
      <c r="N57" s="26"/>
      <c r="O57" s="26"/>
      <c r="P57" s="26"/>
      <c r="Q57" s="26"/>
      <c r="R57" s="31">
        <f t="shared" si="1"/>
        <v>84.4688888888889</v>
      </c>
      <c r="S57" s="31">
        <f t="shared" si="2"/>
        <v>4</v>
      </c>
      <c r="T57" s="32">
        <f t="shared" si="3"/>
        <v>-1.8399999999999999</v>
      </c>
      <c r="U57" s="31">
        <f t="shared" si="4"/>
        <v>337.8755555555556</v>
      </c>
      <c r="V57" s="26"/>
    </row>
    <row r="58" spans="2:22" ht="13.5" thickBot="1">
      <c r="B58" s="16"/>
      <c r="C58" s="23">
        <v>2010</v>
      </c>
      <c r="D58" s="23">
        <v>6</v>
      </c>
      <c r="E58" s="24" t="s">
        <v>86</v>
      </c>
      <c r="F58" s="24" t="str">
        <f t="shared" si="0"/>
        <v>tekst van gemiddelde moeilijkheid</v>
      </c>
      <c r="G58" s="45">
        <v>57.738888888888894</v>
      </c>
      <c r="H58" s="25">
        <v>8</v>
      </c>
      <c r="I58" s="42">
        <v>0.5899999999999999</v>
      </c>
      <c r="J58" s="16"/>
      <c r="K58" s="46"/>
      <c r="L58" s="16"/>
      <c r="N58" s="26"/>
      <c r="O58" s="26"/>
      <c r="P58" s="26"/>
      <c r="Q58" s="26"/>
      <c r="R58" s="31">
        <f t="shared" si="1"/>
      </c>
      <c r="S58" s="31">
        <f t="shared" si="2"/>
      </c>
      <c r="T58" s="32">
        <f t="shared" si="3"/>
      </c>
      <c r="U58" s="31">
        <f t="shared" si="4"/>
      </c>
      <c r="V58" s="26"/>
    </row>
    <row r="59" spans="2:22" ht="13.5" thickBot="1">
      <c r="B59" s="16"/>
      <c r="C59" s="23">
        <v>2010</v>
      </c>
      <c r="D59" s="23">
        <v>7</v>
      </c>
      <c r="E59" s="24" t="s">
        <v>30</v>
      </c>
      <c r="F59" s="24" t="str">
        <f t="shared" si="0"/>
        <v>moeilijke tekst</v>
      </c>
      <c r="G59" s="45">
        <v>40.88888888888889</v>
      </c>
      <c r="H59" s="25">
        <v>1</v>
      </c>
      <c r="I59" s="42">
        <v>2.1199999999999997</v>
      </c>
      <c r="J59" s="16"/>
      <c r="K59" s="46"/>
      <c r="L59" s="16"/>
      <c r="N59" s="26"/>
      <c r="O59" s="26"/>
      <c r="P59" s="26"/>
      <c r="Q59" s="26"/>
      <c r="R59" s="31">
        <f t="shared" si="1"/>
      </c>
      <c r="S59" s="31">
        <f t="shared" si="2"/>
      </c>
      <c r="T59" s="32">
        <f t="shared" si="3"/>
      </c>
      <c r="U59" s="31">
        <f t="shared" si="4"/>
      </c>
      <c r="V59" s="26"/>
    </row>
    <row r="60" spans="2:22" ht="13.5" thickBot="1">
      <c r="B60" s="16"/>
      <c r="C60" s="23">
        <v>2010</v>
      </c>
      <c r="D60" s="23">
        <v>8</v>
      </c>
      <c r="E60" s="24" t="s">
        <v>87</v>
      </c>
      <c r="F60" s="24" t="str">
        <f t="shared" si="0"/>
        <v>tekst van gemiddelde moeilijkheid</v>
      </c>
      <c r="G60" s="45">
        <v>72.88888888888889</v>
      </c>
      <c r="H60" s="25">
        <v>3</v>
      </c>
      <c r="I60" s="42">
        <v>-0.7599999999999998</v>
      </c>
      <c r="J60" s="16"/>
      <c r="K60" s="46"/>
      <c r="L60" s="16"/>
      <c r="N60" s="26"/>
      <c r="O60" s="26"/>
      <c r="P60" s="26"/>
      <c r="Q60" s="26"/>
      <c r="R60" s="31">
        <f t="shared" si="1"/>
      </c>
      <c r="S60" s="31">
        <f t="shared" si="2"/>
      </c>
      <c r="T60" s="32">
        <f t="shared" si="3"/>
      </c>
      <c r="U60" s="31">
        <f t="shared" si="4"/>
      </c>
      <c r="V60" s="26"/>
    </row>
    <row r="61" spans="2:22" ht="13.5" thickBot="1">
      <c r="B61" s="16"/>
      <c r="C61" s="23">
        <v>2010</v>
      </c>
      <c r="D61" s="23">
        <v>9</v>
      </c>
      <c r="E61" s="24" t="s">
        <v>88</v>
      </c>
      <c r="F61" s="24" t="str">
        <f t="shared" si="0"/>
        <v>tekst van gemiddelde moeilijkheid</v>
      </c>
      <c r="G61" s="45">
        <v>50.88888888888889</v>
      </c>
      <c r="H61" s="25">
        <v>6</v>
      </c>
      <c r="I61" s="42">
        <v>1.2199999999999998</v>
      </c>
      <c r="J61" s="16"/>
      <c r="K61" s="46"/>
      <c r="L61" s="16"/>
      <c r="N61" s="26"/>
      <c r="O61" s="26"/>
      <c r="P61" s="26"/>
      <c r="Q61" s="26"/>
      <c r="R61" s="31">
        <f t="shared" si="1"/>
      </c>
      <c r="S61" s="31">
        <f t="shared" si="2"/>
      </c>
      <c r="T61" s="32">
        <f t="shared" si="3"/>
      </c>
      <c r="U61" s="31">
        <f t="shared" si="4"/>
      </c>
      <c r="V61" s="26"/>
    </row>
    <row r="62" spans="2:22" ht="13.5" thickBot="1">
      <c r="B62" s="16"/>
      <c r="C62" s="23">
        <v>2010</v>
      </c>
      <c r="D62" s="23">
        <v>10</v>
      </c>
      <c r="E62" s="24" t="s">
        <v>89</v>
      </c>
      <c r="F62" s="24" t="str">
        <f t="shared" si="0"/>
        <v>tekst van gemiddelde moeilijkheid</v>
      </c>
      <c r="G62" s="45">
        <v>53.88888888888889</v>
      </c>
      <c r="H62" s="25">
        <v>7</v>
      </c>
      <c r="I62" s="42">
        <v>0.9500000000000002</v>
      </c>
      <c r="J62" s="16"/>
      <c r="K62" s="46"/>
      <c r="L62" s="16"/>
      <c r="N62" s="26"/>
      <c r="O62" s="26"/>
      <c r="P62" s="26"/>
      <c r="Q62" s="26"/>
      <c r="R62" s="31">
        <f t="shared" si="1"/>
      </c>
      <c r="S62" s="31">
        <f t="shared" si="2"/>
      </c>
      <c r="T62" s="32">
        <f t="shared" si="3"/>
      </c>
      <c r="U62" s="31">
        <f t="shared" si="4"/>
      </c>
      <c r="V62" s="26"/>
    </row>
    <row r="63" spans="2:22" ht="13.5" thickBot="1">
      <c r="B63" s="16"/>
      <c r="C63" s="23">
        <v>2010</v>
      </c>
      <c r="D63" s="23">
        <v>11</v>
      </c>
      <c r="E63" s="24" t="s">
        <v>90</v>
      </c>
      <c r="F63" s="24" t="str">
        <f t="shared" si="0"/>
        <v>moeilijke tekst</v>
      </c>
      <c r="G63" s="45">
        <v>37.88888888888889</v>
      </c>
      <c r="H63" s="25">
        <v>2</v>
      </c>
      <c r="I63" s="42">
        <v>2.3899999999999997</v>
      </c>
      <c r="J63" s="16"/>
      <c r="K63" s="46"/>
      <c r="L63" s="16"/>
      <c r="N63" s="26"/>
      <c r="O63" s="26"/>
      <c r="P63" s="26"/>
      <c r="Q63" s="26"/>
      <c r="R63" s="31">
        <f t="shared" si="1"/>
      </c>
      <c r="S63" s="31">
        <f t="shared" si="2"/>
      </c>
      <c r="T63" s="32">
        <f t="shared" si="3"/>
      </c>
      <c r="U63" s="31">
        <f t="shared" si="4"/>
      </c>
      <c r="V63" s="26"/>
    </row>
    <row r="64" spans="2:22" ht="13.5" thickBot="1">
      <c r="B64" s="16"/>
      <c r="C64" s="23">
        <v>2010</v>
      </c>
      <c r="D64" s="23">
        <v>12</v>
      </c>
      <c r="E64" s="24" t="s">
        <v>91</v>
      </c>
      <c r="F64" s="24" t="str">
        <f t="shared" si="0"/>
        <v>tekst van gemiddelde moeilijkheid</v>
      </c>
      <c r="G64" s="45">
        <v>63.88888888888889</v>
      </c>
      <c r="H64" s="25">
        <v>1</v>
      </c>
      <c r="I64" s="42">
        <v>0.04999999999999982</v>
      </c>
      <c r="J64" s="16"/>
      <c r="K64" s="46"/>
      <c r="L64" s="16"/>
      <c r="N64" s="26"/>
      <c r="O64" s="26"/>
      <c r="P64" s="26"/>
      <c r="Q64" s="26"/>
      <c r="R64" s="31">
        <f t="shared" si="1"/>
      </c>
      <c r="S64" s="31">
        <f t="shared" si="2"/>
      </c>
      <c r="T64" s="32">
        <f t="shared" si="3"/>
      </c>
      <c r="U64" s="31">
        <f t="shared" si="4"/>
      </c>
      <c r="V64" s="26"/>
    </row>
    <row r="65" spans="2:22" ht="13.5" thickBot="1">
      <c r="B65" s="16"/>
      <c r="C65" s="23">
        <v>2011</v>
      </c>
      <c r="D65" s="23">
        <v>1</v>
      </c>
      <c r="E65" s="24" t="s">
        <v>92</v>
      </c>
      <c r="F65" s="24" t="str">
        <f t="shared" si="0"/>
        <v>tekst van gemiddelde moeilijkheid</v>
      </c>
      <c r="G65" s="45">
        <v>61</v>
      </c>
      <c r="H65" s="25">
        <v>8</v>
      </c>
      <c r="I65" s="42">
        <v>0.3099999999999996</v>
      </c>
      <c r="J65" s="16"/>
      <c r="K65" s="46"/>
      <c r="L65" s="16"/>
      <c r="N65" s="26"/>
      <c r="O65" s="26"/>
      <c r="P65" s="26"/>
      <c r="Q65" s="26"/>
      <c r="R65" s="31">
        <f t="shared" si="1"/>
      </c>
      <c r="S65" s="31">
        <f t="shared" si="2"/>
      </c>
      <c r="T65" s="32">
        <f t="shared" si="3"/>
      </c>
      <c r="U65" s="31">
        <f t="shared" si="4"/>
      </c>
      <c r="V65" s="26"/>
    </row>
    <row r="66" spans="2:22" ht="13.5" thickBot="1">
      <c r="B66" s="16"/>
      <c r="C66" s="23">
        <v>2011</v>
      </c>
      <c r="D66" s="23">
        <v>2</v>
      </c>
      <c r="E66" s="24" t="s">
        <v>93</v>
      </c>
      <c r="F66" s="24" t="str">
        <f t="shared" si="0"/>
        <v>tekst van gemiddelde moeilijkheid</v>
      </c>
      <c r="G66" s="45">
        <v>63</v>
      </c>
      <c r="H66" s="25">
        <v>2</v>
      </c>
      <c r="I66" s="42">
        <v>0.1299999999999999</v>
      </c>
      <c r="J66" s="16"/>
      <c r="K66" s="46"/>
      <c r="L66" s="16"/>
      <c r="N66" s="26"/>
      <c r="O66" s="26"/>
      <c r="P66" s="26"/>
      <c r="Q66" s="26"/>
      <c r="R66" s="31">
        <f t="shared" si="1"/>
      </c>
      <c r="S66" s="31">
        <f t="shared" si="2"/>
      </c>
      <c r="T66" s="32">
        <f t="shared" si="3"/>
      </c>
      <c r="U66" s="31">
        <f t="shared" si="4"/>
      </c>
      <c r="V66" s="26"/>
    </row>
    <row r="67" spans="2:22" ht="13.5" thickBot="1">
      <c r="B67" s="16"/>
      <c r="C67" s="23">
        <v>2011</v>
      </c>
      <c r="D67" s="23">
        <v>3</v>
      </c>
      <c r="E67" s="24" t="s">
        <v>94</v>
      </c>
      <c r="F67" s="24" t="str">
        <f t="shared" si="0"/>
        <v>moeilijke tekst</v>
      </c>
      <c r="G67" s="45">
        <v>27</v>
      </c>
      <c r="H67" s="25">
        <v>1</v>
      </c>
      <c r="I67" s="42">
        <v>3.3699999999999997</v>
      </c>
      <c r="J67" s="16"/>
      <c r="K67" s="46"/>
      <c r="L67" s="16"/>
      <c r="N67" s="26"/>
      <c r="O67" s="26"/>
      <c r="P67" s="26"/>
      <c r="Q67" s="26"/>
      <c r="R67" s="31">
        <f t="shared" si="1"/>
      </c>
      <c r="S67" s="31">
        <f t="shared" si="2"/>
      </c>
      <c r="T67" s="32">
        <f t="shared" si="3"/>
      </c>
      <c r="U67" s="31">
        <f t="shared" si="4"/>
      </c>
      <c r="V67" s="26"/>
    </row>
    <row r="68" spans="2:22" ht="13.5" thickBot="1">
      <c r="B68" s="16"/>
      <c r="C68" s="23">
        <v>2011</v>
      </c>
      <c r="D68" s="23">
        <v>4</v>
      </c>
      <c r="E68" s="24" t="s">
        <v>95</v>
      </c>
      <c r="F68" s="24" t="str">
        <f aca="true" t="shared" si="5" ref="F68:F86">IF(G68&gt;P$7,"makkelijke tekst",IF(G68&lt;P$6,"moeilijke tekst","tekst van gemiddelde moeilijkheid"))</f>
        <v>tekst van gemiddelde moeilijkheid</v>
      </c>
      <c r="G68" s="45">
        <v>54</v>
      </c>
      <c r="H68" s="25">
        <v>5</v>
      </c>
      <c r="I68" s="42">
        <v>0.9399999999999995</v>
      </c>
      <c r="J68" s="16"/>
      <c r="K68" s="46"/>
      <c r="L68" s="16"/>
      <c r="N68" s="26"/>
      <c r="O68" s="26"/>
      <c r="P68" s="26"/>
      <c r="Q68" s="26"/>
      <c r="R68" s="31">
        <f aca="true" t="shared" si="6" ref="R68:R113">IF($K68="ü",$G68,"")</f>
      </c>
      <c r="S68" s="31">
        <f aca="true" t="shared" si="7" ref="S68:S113">IF($K68="ü",$H68,"")</f>
      </c>
      <c r="T68" s="32">
        <f aca="true" t="shared" si="8" ref="T68:T113">IF($K68="ü",$I68,"")</f>
      </c>
      <c r="U68" s="31">
        <f aca="true" t="shared" si="9" ref="U68:U113">IF($K68="ü",$G68*$H68,"")</f>
      </c>
      <c r="V68" s="26"/>
    </row>
    <row r="69" spans="2:22" ht="13.5" thickBot="1">
      <c r="B69" s="16"/>
      <c r="C69" s="23">
        <v>2011</v>
      </c>
      <c r="D69" s="23">
        <v>5</v>
      </c>
      <c r="E69" s="24" t="s">
        <v>96</v>
      </c>
      <c r="F69" s="24" t="str">
        <f t="shared" si="5"/>
        <v>tekst van gemiddelde moeilijkheid</v>
      </c>
      <c r="G69" s="45">
        <v>50</v>
      </c>
      <c r="H69" s="25">
        <v>8</v>
      </c>
      <c r="I69" s="42">
        <v>1.2999999999999998</v>
      </c>
      <c r="J69" s="16"/>
      <c r="K69" s="46"/>
      <c r="L69" s="16"/>
      <c r="N69" s="26"/>
      <c r="O69" s="26"/>
      <c r="P69" s="26"/>
      <c r="Q69" s="26"/>
      <c r="R69" s="31">
        <f t="shared" si="6"/>
      </c>
      <c r="S69" s="31">
        <f t="shared" si="7"/>
      </c>
      <c r="T69" s="32">
        <f t="shared" si="8"/>
      </c>
      <c r="U69" s="31">
        <f t="shared" si="9"/>
      </c>
      <c r="V69" s="26"/>
    </row>
    <row r="70" spans="2:22" ht="13.5" thickBot="1">
      <c r="B70" s="16"/>
      <c r="C70" s="23">
        <v>2011</v>
      </c>
      <c r="D70" s="23">
        <v>6</v>
      </c>
      <c r="E70" s="24" t="s">
        <v>97</v>
      </c>
      <c r="F70" s="24" t="str">
        <f t="shared" si="5"/>
        <v>tekst van gemiddelde moeilijkheid</v>
      </c>
      <c r="G70" s="45">
        <v>55</v>
      </c>
      <c r="H70" s="25">
        <v>2</v>
      </c>
      <c r="I70" s="42">
        <v>0.8499999999999996</v>
      </c>
      <c r="J70" s="16"/>
      <c r="K70" s="46"/>
      <c r="L70" s="16"/>
      <c r="N70" s="26"/>
      <c r="O70" s="26"/>
      <c r="P70" s="26"/>
      <c r="Q70" s="26"/>
      <c r="R70" s="31">
        <f t="shared" si="6"/>
      </c>
      <c r="S70" s="31">
        <f t="shared" si="7"/>
      </c>
      <c r="T70" s="32">
        <f t="shared" si="8"/>
      </c>
      <c r="U70" s="31">
        <f t="shared" si="9"/>
      </c>
      <c r="V70" s="26"/>
    </row>
    <row r="71" spans="2:22" ht="13.5" thickBot="1">
      <c r="B71" s="16"/>
      <c r="C71" s="23">
        <v>2011</v>
      </c>
      <c r="D71" s="23">
        <v>7</v>
      </c>
      <c r="E71" s="24" t="s">
        <v>98</v>
      </c>
      <c r="F71" s="24" t="str">
        <f t="shared" si="5"/>
        <v>tekst van gemiddelde moeilijkheid</v>
      </c>
      <c r="G71" s="45">
        <v>68</v>
      </c>
      <c r="H71" s="25">
        <v>2</v>
      </c>
      <c r="I71" s="42">
        <v>-0.3200000000000003</v>
      </c>
      <c r="J71" s="16"/>
      <c r="K71" s="46"/>
      <c r="L71" s="16"/>
      <c r="N71" s="26"/>
      <c r="O71" s="26"/>
      <c r="P71" s="26"/>
      <c r="Q71" s="26"/>
      <c r="R71" s="31">
        <f t="shared" si="6"/>
      </c>
      <c r="S71" s="31">
        <f t="shared" si="7"/>
      </c>
      <c r="T71" s="32">
        <f t="shared" si="8"/>
      </c>
      <c r="U71" s="31">
        <f t="shared" si="9"/>
      </c>
      <c r="V71" s="26"/>
    </row>
    <row r="72" spans="2:22" ht="13.5" thickBot="1">
      <c r="B72" s="16"/>
      <c r="C72" s="23">
        <v>2011</v>
      </c>
      <c r="D72" s="23">
        <v>8</v>
      </c>
      <c r="E72" s="24" t="s">
        <v>99</v>
      </c>
      <c r="F72" s="24" t="str">
        <f t="shared" si="5"/>
        <v>tekst van gemiddelde moeilijkheid</v>
      </c>
      <c r="G72" s="45">
        <v>66</v>
      </c>
      <c r="H72" s="25">
        <v>7</v>
      </c>
      <c r="I72" s="42">
        <v>-0.14000000000000057</v>
      </c>
      <c r="J72" s="16"/>
      <c r="K72" s="46"/>
      <c r="L72" s="16"/>
      <c r="N72" s="26"/>
      <c r="O72" s="26"/>
      <c r="P72" s="26"/>
      <c r="Q72" s="26"/>
      <c r="R72" s="31">
        <f t="shared" si="6"/>
      </c>
      <c r="S72" s="31">
        <f t="shared" si="7"/>
      </c>
      <c r="T72" s="32">
        <f t="shared" si="8"/>
      </c>
      <c r="U72" s="31">
        <f t="shared" si="9"/>
      </c>
      <c r="V72" s="26"/>
    </row>
    <row r="73" spans="2:22" ht="13.5" thickBot="1">
      <c r="B73" s="16"/>
      <c r="C73" s="23">
        <v>2011</v>
      </c>
      <c r="D73" s="23">
        <v>9</v>
      </c>
      <c r="E73" s="24" t="s">
        <v>100</v>
      </c>
      <c r="F73" s="24" t="str">
        <f t="shared" si="5"/>
        <v>tekst van gemiddelde moeilijkheid</v>
      </c>
      <c r="G73" s="45">
        <v>61</v>
      </c>
      <c r="H73" s="25">
        <v>8</v>
      </c>
      <c r="I73" s="42">
        <v>0.3099999999999996</v>
      </c>
      <c r="J73" s="16"/>
      <c r="K73" s="46"/>
      <c r="L73" s="16"/>
      <c r="N73" s="26"/>
      <c r="O73" s="26"/>
      <c r="P73" s="26"/>
      <c r="Q73" s="26"/>
      <c r="R73" s="31">
        <f t="shared" si="6"/>
      </c>
      <c r="S73" s="31">
        <f t="shared" si="7"/>
      </c>
      <c r="T73" s="32">
        <f t="shared" si="8"/>
      </c>
      <c r="U73" s="31">
        <f t="shared" si="9"/>
      </c>
      <c r="V73" s="26"/>
    </row>
    <row r="74" spans="2:22" ht="13.5" thickBot="1">
      <c r="B74" s="16"/>
      <c r="C74" s="23">
        <v>2011</v>
      </c>
      <c r="D74" s="23">
        <v>10</v>
      </c>
      <c r="E74" s="24" t="s">
        <v>101</v>
      </c>
      <c r="F74" s="24" t="str">
        <f t="shared" si="5"/>
        <v>tekst van gemiddelde moeilijkheid</v>
      </c>
      <c r="G74" s="45">
        <v>52</v>
      </c>
      <c r="H74" s="25">
        <v>1</v>
      </c>
      <c r="I74" s="42">
        <v>1.12</v>
      </c>
      <c r="J74" s="16"/>
      <c r="K74" s="46"/>
      <c r="L74" s="16"/>
      <c r="N74" s="26"/>
      <c r="O74" s="26"/>
      <c r="P74" s="26"/>
      <c r="Q74" s="26"/>
      <c r="R74" s="31">
        <f t="shared" si="6"/>
      </c>
      <c r="S74" s="31">
        <f t="shared" si="7"/>
      </c>
      <c r="T74" s="32">
        <f t="shared" si="8"/>
      </c>
      <c r="U74" s="31">
        <f t="shared" si="9"/>
      </c>
      <c r="V74" s="26"/>
    </row>
    <row r="75" spans="2:22" ht="13.5" thickBot="1">
      <c r="B75" s="16"/>
      <c r="C75" s="23">
        <v>2011</v>
      </c>
      <c r="D75" s="23">
        <v>11</v>
      </c>
      <c r="E75" s="24" t="s">
        <v>102</v>
      </c>
      <c r="F75" s="24" t="str">
        <f t="shared" si="5"/>
        <v>tekst van gemiddelde moeilijkheid</v>
      </c>
      <c r="G75" s="45">
        <v>65</v>
      </c>
      <c r="H75" s="25">
        <v>2</v>
      </c>
      <c r="I75" s="42">
        <v>-0.04999999999999982</v>
      </c>
      <c r="J75" s="16"/>
      <c r="K75" s="46"/>
      <c r="L75" s="16"/>
      <c r="N75" s="26"/>
      <c r="O75" s="26"/>
      <c r="P75" s="26"/>
      <c r="Q75" s="26"/>
      <c r="R75" s="31">
        <f t="shared" si="6"/>
      </c>
      <c r="S75" s="31">
        <f t="shared" si="7"/>
      </c>
      <c r="T75" s="32">
        <f t="shared" si="8"/>
      </c>
      <c r="U75" s="31">
        <f t="shared" si="9"/>
      </c>
      <c r="V75" s="26"/>
    </row>
    <row r="76" spans="2:22" ht="13.5" thickBot="1">
      <c r="B76" s="16"/>
      <c r="C76" s="23">
        <v>2011</v>
      </c>
      <c r="D76" s="23">
        <v>12</v>
      </c>
      <c r="E76" s="24" t="s">
        <v>103</v>
      </c>
      <c r="F76" s="24" t="str">
        <f t="shared" si="5"/>
        <v>tekst van gemiddelde moeilijkheid</v>
      </c>
      <c r="G76" s="45">
        <v>59</v>
      </c>
      <c r="H76" s="25">
        <v>1</v>
      </c>
      <c r="I76" s="42">
        <v>0.4900000000000002</v>
      </c>
      <c r="J76" s="16"/>
      <c r="K76" s="46"/>
      <c r="L76" s="16"/>
      <c r="N76" s="26"/>
      <c r="O76" s="26"/>
      <c r="P76" s="26"/>
      <c r="Q76" s="26"/>
      <c r="R76" s="31">
        <f t="shared" si="6"/>
      </c>
      <c r="S76" s="31">
        <f t="shared" si="7"/>
      </c>
      <c r="T76" s="32">
        <f t="shared" si="8"/>
      </c>
      <c r="U76" s="31">
        <f t="shared" si="9"/>
      </c>
      <c r="V76" s="26"/>
    </row>
    <row r="77" spans="2:22" ht="13.5" thickBot="1">
      <c r="B77" s="16"/>
      <c r="C77" s="23">
        <v>2012</v>
      </c>
      <c r="D77" s="23">
        <v>1</v>
      </c>
      <c r="E77" s="24" t="s">
        <v>104</v>
      </c>
      <c r="F77" s="24" t="str">
        <f t="shared" si="5"/>
        <v>makkelijke tekst</v>
      </c>
      <c r="G77" s="45">
        <v>73.97</v>
      </c>
      <c r="H77" s="25">
        <v>5</v>
      </c>
      <c r="I77" s="42">
        <v>-0.7599999999999998</v>
      </c>
      <c r="J77" s="16"/>
      <c r="K77" s="46"/>
      <c r="L77" s="16"/>
      <c r="N77" s="26"/>
      <c r="O77" s="26"/>
      <c r="P77" s="26"/>
      <c r="Q77" s="26"/>
      <c r="R77" s="31">
        <f t="shared" si="6"/>
      </c>
      <c r="S77" s="31">
        <f t="shared" si="7"/>
      </c>
      <c r="T77" s="32">
        <f t="shared" si="8"/>
      </c>
      <c r="U77" s="31">
        <f t="shared" si="9"/>
      </c>
      <c r="V77" s="26"/>
    </row>
    <row r="78" spans="2:22" ht="13.5" thickBot="1">
      <c r="B78" s="16"/>
      <c r="C78" s="23">
        <v>2012</v>
      </c>
      <c r="D78" s="23">
        <v>2</v>
      </c>
      <c r="E78" s="24" t="s">
        <v>105</v>
      </c>
      <c r="F78" s="24" t="str">
        <f t="shared" si="5"/>
        <v>makkelijke tekst</v>
      </c>
      <c r="G78" s="45">
        <v>74.24</v>
      </c>
      <c r="H78" s="25">
        <v>4</v>
      </c>
      <c r="I78" s="42">
        <v>-0.7599999999999998</v>
      </c>
      <c r="J78" s="16"/>
      <c r="K78" s="46"/>
      <c r="L78" s="16"/>
      <c r="N78" s="26"/>
      <c r="O78" s="26"/>
      <c r="P78" s="26"/>
      <c r="Q78" s="26"/>
      <c r="R78" s="31">
        <f t="shared" si="6"/>
      </c>
      <c r="S78" s="31">
        <f t="shared" si="7"/>
      </c>
      <c r="T78" s="32">
        <f t="shared" si="8"/>
      </c>
      <c r="U78" s="31">
        <f t="shared" si="9"/>
      </c>
      <c r="V78" s="26"/>
    </row>
    <row r="79" spans="2:22" ht="13.5" thickBot="1">
      <c r="B79" s="16"/>
      <c r="C79" s="23">
        <v>2012</v>
      </c>
      <c r="D79" s="23">
        <v>3</v>
      </c>
      <c r="E79" s="24" t="s">
        <v>106</v>
      </c>
      <c r="F79" s="24" t="str">
        <f t="shared" si="5"/>
        <v>tekst van gemiddelde moeilijkheid</v>
      </c>
      <c r="G79" s="45">
        <v>68.18</v>
      </c>
      <c r="H79" s="25">
        <v>3</v>
      </c>
      <c r="I79" s="42">
        <v>-0.21999999999999975</v>
      </c>
      <c r="J79" s="16"/>
      <c r="K79" s="46"/>
      <c r="L79" s="16"/>
      <c r="N79" s="26"/>
      <c r="O79" s="26"/>
      <c r="P79" s="26"/>
      <c r="Q79" s="26"/>
      <c r="R79" s="31">
        <f t="shared" si="6"/>
      </c>
      <c r="S79" s="31">
        <f t="shared" si="7"/>
      </c>
      <c r="T79" s="32">
        <f t="shared" si="8"/>
      </c>
      <c r="U79" s="31">
        <f t="shared" si="9"/>
      </c>
      <c r="V79" s="26"/>
    </row>
    <row r="80" spans="2:22" ht="13.5" thickBot="1">
      <c r="B80" s="16"/>
      <c r="C80" s="23">
        <v>2012</v>
      </c>
      <c r="D80" s="23">
        <v>4</v>
      </c>
      <c r="E80" s="24" t="s">
        <v>107</v>
      </c>
      <c r="F80" s="24" t="str">
        <f t="shared" si="5"/>
        <v>tekst van gemiddelde moeilijkheid</v>
      </c>
      <c r="G80" s="45">
        <v>68.8</v>
      </c>
      <c r="H80" s="25">
        <v>10</v>
      </c>
      <c r="I80" s="42">
        <v>-0.3100000000000005</v>
      </c>
      <c r="J80" s="16"/>
      <c r="K80" s="46"/>
      <c r="L80" s="16"/>
      <c r="N80" s="26"/>
      <c r="O80" s="26"/>
      <c r="P80" s="26"/>
      <c r="Q80" s="26"/>
      <c r="R80" s="31">
        <f t="shared" si="6"/>
      </c>
      <c r="S80" s="31">
        <f t="shared" si="7"/>
      </c>
      <c r="T80" s="32">
        <f t="shared" si="8"/>
      </c>
      <c r="U80" s="31">
        <f t="shared" si="9"/>
      </c>
      <c r="V80" s="26"/>
    </row>
    <row r="81" spans="2:22" ht="13.5" thickBot="1">
      <c r="B81" s="16"/>
      <c r="C81" s="23">
        <v>2012</v>
      </c>
      <c r="D81" s="23">
        <v>5</v>
      </c>
      <c r="E81" s="24" t="s">
        <v>108</v>
      </c>
      <c r="F81" s="24" t="str">
        <f t="shared" si="5"/>
        <v>tekst van gemiddelde moeilijkheid</v>
      </c>
      <c r="G81" s="45">
        <v>52.67</v>
      </c>
      <c r="H81" s="25">
        <v>6</v>
      </c>
      <c r="I81" s="42">
        <v>1.13</v>
      </c>
      <c r="J81" s="16"/>
      <c r="K81" s="46"/>
      <c r="L81" s="16"/>
      <c r="N81" s="26"/>
      <c r="O81" s="26"/>
      <c r="P81" s="26"/>
      <c r="Q81" s="26"/>
      <c r="R81" s="31">
        <f t="shared" si="6"/>
      </c>
      <c r="S81" s="31">
        <f t="shared" si="7"/>
      </c>
      <c r="T81" s="32">
        <f t="shared" si="8"/>
      </c>
      <c r="U81" s="31">
        <f t="shared" si="9"/>
      </c>
      <c r="V81" s="26"/>
    </row>
    <row r="82" spans="2:22" ht="13.5" thickBot="1">
      <c r="B82" s="16"/>
      <c r="C82" s="23">
        <v>2012</v>
      </c>
      <c r="D82" s="23">
        <v>6</v>
      </c>
      <c r="E82" s="24" t="s">
        <v>109</v>
      </c>
      <c r="F82" s="24" t="str">
        <f t="shared" si="5"/>
        <v>tekst van gemiddelde moeilijkheid</v>
      </c>
      <c r="G82" s="45">
        <v>48</v>
      </c>
      <c r="H82" s="25">
        <v>1</v>
      </c>
      <c r="I82" s="42">
        <v>1.58</v>
      </c>
      <c r="J82" s="16"/>
      <c r="K82" s="46"/>
      <c r="L82" s="16"/>
      <c r="N82" s="26"/>
      <c r="O82" s="26"/>
      <c r="P82" s="26"/>
      <c r="Q82" s="26"/>
      <c r="R82" s="31">
        <f t="shared" si="6"/>
      </c>
      <c r="S82" s="31">
        <f t="shared" si="7"/>
      </c>
      <c r="T82" s="32">
        <f t="shared" si="8"/>
      </c>
      <c r="U82" s="31">
        <f t="shared" si="9"/>
      </c>
      <c r="V82" s="26"/>
    </row>
    <row r="83" spans="2:22" ht="13.5" thickBot="1">
      <c r="B83" s="16"/>
      <c r="C83" s="23">
        <v>2012</v>
      </c>
      <c r="D83" s="23">
        <v>7</v>
      </c>
      <c r="E83" s="24" t="s">
        <v>110</v>
      </c>
      <c r="F83" s="24" t="str">
        <f t="shared" si="5"/>
        <v>tekst van gemiddelde moeilijkheid</v>
      </c>
      <c r="G83" s="45">
        <v>51.57</v>
      </c>
      <c r="H83" s="25">
        <v>5</v>
      </c>
      <c r="I83" s="42">
        <v>1.2199999999999998</v>
      </c>
      <c r="J83" s="16"/>
      <c r="K83" s="46"/>
      <c r="L83" s="16"/>
      <c r="N83" s="26"/>
      <c r="O83" s="26"/>
      <c r="P83" s="26"/>
      <c r="Q83" s="26"/>
      <c r="R83" s="31">
        <f t="shared" si="6"/>
      </c>
      <c r="S83" s="31">
        <f t="shared" si="7"/>
      </c>
      <c r="T83" s="32">
        <f t="shared" si="8"/>
      </c>
      <c r="U83" s="31">
        <f t="shared" si="9"/>
      </c>
      <c r="V83" s="26"/>
    </row>
    <row r="84" spans="2:22" ht="13.5" thickBot="1">
      <c r="B84" s="16"/>
      <c r="C84" s="23">
        <v>2012</v>
      </c>
      <c r="D84" s="23">
        <v>8</v>
      </c>
      <c r="E84" s="24" t="s">
        <v>111</v>
      </c>
      <c r="F84" s="24" t="str">
        <f t="shared" si="5"/>
        <v>tekst van gemiddelde moeilijkheid</v>
      </c>
      <c r="G84" s="45">
        <v>59.06</v>
      </c>
      <c r="H84" s="25">
        <v>2</v>
      </c>
      <c r="I84" s="42">
        <v>0.5899999999999999</v>
      </c>
      <c r="J84" s="16"/>
      <c r="K84" s="46"/>
      <c r="L84" s="16"/>
      <c r="N84" s="26"/>
      <c r="O84" s="26"/>
      <c r="P84" s="26"/>
      <c r="Q84" s="26"/>
      <c r="R84" s="31">
        <f t="shared" si="6"/>
      </c>
      <c r="S84" s="31">
        <f t="shared" si="7"/>
      </c>
      <c r="T84" s="32">
        <f t="shared" si="8"/>
      </c>
      <c r="U84" s="31">
        <f t="shared" si="9"/>
      </c>
      <c r="V84" s="26"/>
    </row>
    <row r="85" spans="2:22" ht="13.5" thickBot="1">
      <c r="B85" s="16"/>
      <c r="C85" s="23">
        <v>2012</v>
      </c>
      <c r="D85" s="23">
        <v>9</v>
      </c>
      <c r="E85" s="24" t="s">
        <v>112</v>
      </c>
      <c r="F85" s="24" t="str">
        <f t="shared" si="5"/>
        <v>tekst van gemiddelde moeilijkheid</v>
      </c>
      <c r="G85" s="45">
        <v>71.27</v>
      </c>
      <c r="H85" s="25">
        <v>4</v>
      </c>
      <c r="I85" s="42">
        <v>-0.4900000000000002</v>
      </c>
      <c r="J85" s="16"/>
      <c r="K85" s="46"/>
      <c r="L85" s="16"/>
      <c r="N85" s="26"/>
      <c r="O85" s="26"/>
      <c r="P85" s="26"/>
      <c r="Q85" s="26"/>
      <c r="R85" s="31">
        <f t="shared" si="6"/>
      </c>
      <c r="S85" s="31">
        <f t="shared" si="7"/>
      </c>
      <c r="T85" s="32">
        <f t="shared" si="8"/>
      </c>
      <c r="U85" s="31">
        <f t="shared" si="9"/>
      </c>
      <c r="V85" s="26"/>
    </row>
    <row r="86" spans="2:22" ht="13.5" thickBot="1">
      <c r="B86" s="16"/>
      <c r="C86" s="23">
        <v>2012</v>
      </c>
      <c r="D86" s="23">
        <v>10</v>
      </c>
      <c r="E86" s="24" t="s">
        <v>113</v>
      </c>
      <c r="F86" s="24" t="str">
        <f t="shared" si="5"/>
        <v>tekst van gemiddelde moeilijkheid</v>
      </c>
      <c r="G86" s="45">
        <v>47</v>
      </c>
      <c r="H86" s="25">
        <v>2</v>
      </c>
      <c r="I86" s="42">
        <v>1.67</v>
      </c>
      <c r="J86" s="16"/>
      <c r="K86" s="46"/>
      <c r="L86" s="16"/>
      <c r="N86" s="26"/>
      <c r="O86" s="26"/>
      <c r="P86" s="26"/>
      <c r="Q86" s="26"/>
      <c r="R86" s="31">
        <f t="shared" si="6"/>
      </c>
      <c r="S86" s="31">
        <f t="shared" si="7"/>
      </c>
      <c r="T86" s="32">
        <f t="shared" si="8"/>
      </c>
      <c r="U86" s="31">
        <f t="shared" si="9"/>
      </c>
      <c r="V86" s="26"/>
    </row>
    <row r="87" spans="2:22" ht="13.5" thickBot="1">
      <c r="B87" s="16"/>
      <c r="C87" s="23">
        <v>2012</v>
      </c>
      <c r="D87" s="23">
        <v>11</v>
      </c>
      <c r="E87" s="24" t="s">
        <v>114</v>
      </c>
      <c r="F87" s="24" t="s">
        <v>116</v>
      </c>
      <c r="G87" s="45">
        <v>66.39</v>
      </c>
      <c r="H87" s="25">
        <v>7</v>
      </c>
      <c r="I87" s="42">
        <v>-0.040000000000000036</v>
      </c>
      <c r="J87" s="16"/>
      <c r="K87" s="46"/>
      <c r="L87" s="16"/>
      <c r="N87" s="26"/>
      <c r="O87" s="26"/>
      <c r="P87" s="26"/>
      <c r="Q87" s="26"/>
      <c r="R87" s="31">
        <f t="shared" si="6"/>
      </c>
      <c r="S87" s="31">
        <f t="shared" si="7"/>
      </c>
      <c r="T87" s="32">
        <f t="shared" si="8"/>
      </c>
      <c r="U87" s="31">
        <f t="shared" si="9"/>
      </c>
      <c r="V87" s="26"/>
    </row>
    <row r="88" spans="2:22" ht="13.5" thickBot="1">
      <c r="B88" s="16"/>
      <c r="C88" s="23">
        <v>2012</v>
      </c>
      <c r="D88" s="23">
        <v>12</v>
      </c>
      <c r="E88" s="24" t="s">
        <v>115</v>
      </c>
      <c r="F88" s="24" t="s">
        <v>116</v>
      </c>
      <c r="G88" s="45">
        <v>31</v>
      </c>
      <c r="H88" s="25">
        <v>1</v>
      </c>
      <c r="I88" s="42">
        <v>3.1100000000000003</v>
      </c>
      <c r="J88" s="16"/>
      <c r="K88" s="46"/>
      <c r="L88" s="16"/>
      <c r="N88" s="26"/>
      <c r="O88" s="26"/>
      <c r="P88" s="26"/>
      <c r="Q88" s="26"/>
      <c r="R88" s="31">
        <f t="shared" si="6"/>
      </c>
      <c r="S88" s="31">
        <f t="shared" si="7"/>
      </c>
      <c r="T88" s="32">
        <f t="shared" si="8"/>
      </c>
      <c r="U88" s="31">
        <f t="shared" si="9"/>
      </c>
      <c r="V88" s="26"/>
    </row>
    <row r="89" spans="2:22" ht="13.5" thickBot="1">
      <c r="B89" s="16"/>
      <c r="C89" s="23">
        <v>2013</v>
      </c>
      <c r="D89" s="23">
        <v>1</v>
      </c>
      <c r="E89" s="24" t="s">
        <v>117</v>
      </c>
      <c r="F89" s="24" t="s">
        <v>116</v>
      </c>
      <c r="G89" s="45">
        <v>62.92777777777779</v>
      </c>
      <c r="H89" s="25">
        <v>7</v>
      </c>
      <c r="I89" s="42">
        <v>0.2364999999999986</v>
      </c>
      <c r="J89" s="16"/>
      <c r="K89" s="46"/>
      <c r="L89" s="16"/>
      <c r="N89" s="26"/>
      <c r="O89" s="26"/>
      <c r="P89" s="26"/>
      <c r="Q89" s="26"/>
      <c r="R89" s="31">
        <f t="shared" si="6"/>
      </c>
      <c r="S89" s="31">
        <f t="shared" si="7"/>
      </c>
      <c r="T89" s="32">
        <f t="shared" si="8"/>
      </c>
      <c r="U89" s="31">
        <f t="shared" si="9"/>
      </c>
      <c r="V89" s="26"/>
    </row>
    <row r="90" spans="2:22" ht="13.5" thickBot="1">
      <c r="B90" s="16"/>
      <c r="C90" s="23">
        <v>2013</v>
      </c>
      <c r="D90" s="23">
        <v>2</v>
      </c>
      <c r="E90" s="24" t="s">
        <v>118</v>
      </c>
      <c r="F90" s="24" t="s">
        <v>116</v>
      </c>
      <c r="G90" s="45">
        <v>28.777777777777786</v>
      </c>
      <c r="H90" s="25">
        <v>1</v>
      </c>
      <c r="I90" s="42">
        <v>3.3099999999999996</v>
      </c>
      <c r="J90" s="16"/>
      <c r="K90" s="46"/>
      <c r="L90" s="16"/>
      <c r="N90" s="26"/>
      <c r="O90" s="26"/>
      <c r="P90" s="26"/>
      <c r="Q90" s="26"/>
      <c r="R90" s="31">
        <f t="shared" si="6"/>
      </c>
      <c r="S90" s="31">
        <f t="shared" si="7"/>
      </c>
      <c r="T90" s="32">
        <f t="shared" si="8"/>
      </c>
      <c r="U90" s="31">
        <f t="shared" si="9"/>
      </c>
      <c r="V90" s="26"/>
    </row>
    <row r="91" spans="2:22" ht="13.5" thickBot="1">
      <c r="B91" s="16"/>
      <c r="C91" s="23">
        <v>2013</v>
      </c>
      <c r="D91" s="23">
        <v>3</v>
      </c>
      <c r="E91" s="24" t="s">
        <v>119</v>
      </c>
      <c r="F91" s="24" t="s">
        <v>116</v>
      </c>
      <c r="G91" s="45">
        <v>74.60777777777778</v>
      </c>
      <c r="H91" s="25">
        <v>8</v>
      </c>
      <c r="I91" s="42">
        <v>-0.8147000000000002</v>
      </c>
      <c r="J91" s="16"/>
      <c r="K91" s="46"/>
      <c r="L91" s="16"/>
      <c r="N91" s="26"/>
      <c r="O91" s="26"/>
      <c r="P91" s="26"/>
      <c r="Q91" s="26"/>
      <c r="R91" s="31">
        <f t="shared" si="6"/>
      </c>
      <c r="S91" s="31">
        <f t="shared" si="7"/>
      </c>
      <c r="T91" s="32">
        <f t="shared" si="8"/>
      </c>
      <c r="U91" s="31">
        <f t="shared" si="9"/>
      </c>
      <c r="V91" s="26"/>
    </row>
    <row r="92" spans="2:22" ht="13.5" thickBot="1">
      <c r="B92" s="16"/>
      <c r="C92" s="23">
        <v>2013</v>
      </c>
      <c r="D92" s="23">
        <v>4</v>
      </c>
      <c r="E92" s="24" t="s">
        <v>120</v>
      </c>
      <c r="F92" s="24" t="s">
        <v>116</v>
      </c>
      <c r="G92" s="45">
        <v>83.77777777777779</v>
      </c>
      <c r="H92" s="25">
        <v>1</v>
      </c>
      <c r="I92" s="42">
        <v>-1.6400000000000006</v>
      </c>
      <c r="J92" s="16"/>
      <c r="K92" s="46"/>
      <c r="L92" s="16"/>
      <c r="N92" s="26"/>
      <c r="O92" s="26"/>
      <c r="P92" s="26"/>
      <c r="Q92" s="26"/>
      <c r="R92" s="31">
        <f t="shared" si="6"/>
      </c>
      <c r="S92" s="31">
        <f t="shared" si="7"/>
      </c>
      <c r="T92" s="32">
        <f t="shared" si="8"/>
      </c>
      <c r="U92" s="31">
        <f t="shared" si="9"/>
      </c>
      <c r="V92" s="26"/>
    </row>
    <row r="93" spans="2:22" ht="13.5" thickBot="1">
      <c r="B93" s="16"/>
      <c r="C93" s="23">
        <v>2013</v>
      </c>
      <c r="D93" s="23">
        <v>5</v>
      </c>
      <c r="E93" s="24" t="s">
        <v>121</v>
      </c>
      <c r="F93" s="24" t="s">
        <v>116</v>
      </c>
      <c r="G93" s="45">
        <v>58.36777777777779</v>
      </c>
      <c r="H93" s="25">
        <v>3</v>
      </c>
      <c r="I93" s="42">
        <v>0.6468999999999996</v>
      </c>
      <c r="J93" s="16"/>
      <c r="K93" s="46"/>
      <c r="L93" s="16"/>
      <c r="N93" s="26"/>
      <c r="O93" s="26"/>
      <c r="P93" s="26"/>
      <c r="Q93" s="26"/>
      <c r="R93" s="31">
        <f t="shared" si="6"/>
      </c>
      <c r="S93" s="31">
        <f t="shared" si="7"/>
      </c>
      <c r="T93" s="32">
        <f t="shared" si="8"/>
      </c>
      <c r="U93" s="31">
        <f t="shared" si="9"/>
      </c>
      <c r="V93" s="26"/>
    </row>
    <row r="94" spans="2:22" ht="13.5" thickBot="1">
      <c r="B94" s="16"/>
      <c r="C94" s="23">
        <v>2013</v>
      </c>
      <c r="D94" s="23">
        <v>6</v>
      </c>
      <c r="E94" s="24" t="s">
        <v>122</v>
      </c>
      <c r="F94" s="24" t="s">
        <v>116</v>
      </c>
      <c r="G94" s="45">
        <v>63.94777777777779</v>
      </c>
      <c r="H94" s="25">
        <v>7</v>
      </c>
      <c r="I94" s="42">
        <v>0.14469999999999938</v>
      </c>
      <c r="J94" s="16"/>
      <c r="K94" s="46"/>
      <c r="L94" s="16"/>
      <c r="N94" s="26"/>
      <c r="O94" s="26"/>
      <c r="P94" s="26"/>
      <c r="Q94" s="26"/>
      <c r="R94" s="31">
        <f t="shared" si="6"/>
      </c>
      <c r="S94" s="31">
        <f t="shared" si="7"/>
      </c>
      <c r="T94" s="32">
        <f t="shared" si="8"/>
      </c>
      <c r="U94" s="31">
        <f t="shared" si="9"/>
      </c>
      <c r="V94" s="26"/>
    </row>
    <row r="95" spans="2:22" ht="13.5" thickBot="1">
      <c r="B95" s="16"/>
      <c r="C95" s="23">
        <v>2013</v>
      </c>
      <c r="D95" s="23">
        <v>7</v>
      </c>
      <c r="E95" s="24" t="s">
        <v>123</v>
      </c>
      <c r="F95" s="24" t="s">
        <v>116</v>
      </c>
      <c r="G95" s="45">
        <v>67.90777777777778</v>
      </c>
      <c r="H95" s="25">
        <v>8</v>
      </c>
      <c r="I95" s="42">
        <v>-0.21169999999999956</v>
      </c>
      <c r="J95" s="16"/>
      <c r="K95" s="46"/>
      <c r="L95" s="16"/>
      <c r="N95" s="26"/>
      <c r="O95" s="26"/>
      <c r="P95" s="26"/>
      <c r="Q95" s="26"/>
      <c r="R95" s="31">
        <f t="shared" si="6"/>
      </c>
      <c r="S95" s="31">
        <f t="shared" si="7"/>
      </c>
      <c r="T95" s="32">
        <f t="shared" si="8"/>
      </c>
      <c r="U95" s="31">
        <f t="shared" si="9"/>
      </c>
      <c r="V95" s="26"/>
    </row>
    <row r="96" spans="2:22" ht="13.5" thickBot="1">
      <c r="B96" s="16"/>
      <c r="C96" s="23">
        <v>2013</v>
      </c>
      <c r="D96" s="23">
        <v>8</v>
      </c>
      <c r="E96" s="24" t="s">
        <v>124</v>
      </c>
      <c r="F96" s="24" t="s">
        <v>116</v>
      </c>
      <c r="G96" s="45">
        <v>83.59777777777778</v>
      </c>
      <c r="H96" s="25">
        <v>2</v>
      </c>
      <c r="I96" s="42">
        <v>-1.6238000000000001</v>
      </c>
      <c r="J96" s="16"/>
      <c r="K96" s="46"/>
      <c r="L96" s="16"/>
      <c r="N96" s="26"/>
      <c r="O96" s="26"/>
      <c r="P96" s="26"/>
      <c r="Q96" s="26"/>
      <c r="R96" s="31">
        <f t="shared" si="6"/>
      </c>
      <c r="S96" s="31">
        <f t="shared" si="7"/>
      </c>
      <c r="T96" s="32">
        <f t="shared" si="8"/>
      </c>
      <c r="U96" s="31">
        <f t="shared" si="9"/>
      </c>
      <c r="V96" s="26"/>
    </row>
    <row r="97" spans="2:22" ht="13.5" thickBot="1">
      <c r="B97" s="16"/>
      <c r="C97" s="23">
        <v>2013</v>
      </c>
      <c r="D97" s="23">
        <v>9</v>
      </c>
      <c r="E97" s="24" t="s">
        <v>125</v>
      </c>
      <c r="F97" s="24" t="s">
        <v>116</v>
      </c>
      <c r="G97" s="45">
        <v>49.83777777777779</v>
      </c>
      <c r="H97" s="25">
        <v>7</v>
      </c>
      <c r="I97" s="42">
        <v>1.4145999999999992</v>
      </c>
      <c r="J97" s="16"/>
      <c r="K97" s="46"/>
      <c r="L97" s="16"/>
      <c r="N97" s="26"/>
      <c r="O97" s="26"/>
      <c r="P97" s="26"/>
      <c r="Q97" s="26"/>
      <c r="R97" s="31">
        <f t="shared" si="6"/>
      </c>
      <c r="S97" s="31">
        <f t="shared" si="7"/>
      </c>
      <c r="T97" s="32">
        <f t="shared" si="8"/>
      </c>
      <c r="U97" s="31">
        <f t="shared" si="9"/>
      </c>
      <c r="V97" s="26"/>
    </row>
    <row r="98" spans="2:22" ht="13.5" thickBot="1">
      <c r="B98" s="16"/>
      <c r="C98" s="23">
        <v>2013</v>
      </c>
      <c r="D98" s="23">
        <v>10</v>
      </c>
      <c r="E98" s="24" t="s">
        <v>126</v>
      </c>
      <c r="F98" s="24" t="s">
        <v>116</v>
      </c>
      <c r="G98" s="45">
        <v>56.777777777777786</v>
      </c>
      <c r="H98" s="25">
        <v>3</v>
      </c>
      <c r="I98" s="42">
        <v>0.7899999999999991</v>
      </c>
      <c r="J98" s="16"/>
      <c r="K98" s="46"/>
      <c r="L98" s="16"/>
      <c r="N98" s="26"/>
      <c r="O98" s="26"/>
      <c r="P98" s="26"/>
      <c r="Q98" s="26"/>
      <c r="R98" s="31">
        <f t="shared" si="6"/>
      </c>
      <c r="S98" s="31">
        <f t="shared" si="7"/>
      </c>
      <c r="T98" s="32">
        <f t="shared" si="8"/>
      </c>
      <c r="U98" s="31">
        <f t="shared" si="9"/>
      </c>
      <c r="V98" s="26"/>
    </row>
    <row r="99" spans="2:22" ht="13.5" thickBot="1">
      <c r="B99" s="16"/>
      <c r="C99" s="23">
        <v>2013</v>
      </c>
      <c r="D99" s="23">
        <v>11</v>
      </c>
      <c r="E99" s="24" t="s">
        <v>127</v>
      </c>
      <c r="F99" s="24" t="s">
        <v>116</v>
      </c>
      <c r="G99" s="45">
        <v>68.77777777777779</v>
      </c>
      <c r="H99" s="25">
        <v>1</v>
      </c>
      <c r="I99" s="42">
        <v>-0.29000000000000004</v>
      </c>
      <c r="J99" s="16"/>
      <c r="K99" s="46"/>
      <c r="L99" s="16"/>
      <c r="N99" s="26"/>
      <c r="O99" s="26"/>
      <c r="P99" s="26"/>
      <c r="Q99" s="26"/>
      <c r="R99" s="31">
        <f t="shared" si="6"/>
      </c>
      <c r="S99" s="31">
        <f t="shared" si="7"/>
      </c>
      <c r="T99" s="32">
        <f t="shared" si="8"/>
      </c>
      <c r="U99" s="31">
        <f t="shared" si="9"/>
      </c>
      <c r="V99" s="26"/>
    </row>
    <row r="100" spans="2:22" ht="13.5" thickBot="1">
      <c r="B100" s="16"/>
      <c r="C100" s="23">
        <v>2013</v>
      </c>
      <c r="D100" s="23">
        <v>12</v>
      </c>
      <c r="E100" s="24" t="s">
        <v>128</v>
      </c>
      <c r="F100" s="24" t="s">
        <v>116</v>
      </c>
      <c r="G100" s="45">
        <v>40.777777777777786</v>
      </c>
      <c r="H100" s="25">
        <v>1</v>
      </c>
      <c r="I100" s="42">
        <v>2.229999999999999</v>
      </c>
      <c r="J100" s="16"/>
      <c r="K100" s="46"/>
      <c r="L100" s="16"/>
      <c r="N100" s="26"/>
      <c r="O100" s="26"/>
      <c r="P100" s="26"/>
      <c r="Q100" s="26"/>
      <c r="R100" s="31">
        <f t="shared" si="6"/>
      </c>
      <c r="S100" s="31">
        <f t="shared" si="7"/>
      </c>
      <c r="T100" s="32">
        <f t="shared" si="8"/>
      </c>
      <c r="U100" s="31">
        <f t="shared" si="9"/>
      </c>
      <c r="V100" s="26"/>
    </row>
    <row r="101" spans="2:22" ht="13.5" thickBot="1">
      <c r="B101" s="16"/>
      <c r="C101" s="23">
        <v>2014</v>
      </c>
      <c r="D101" s="23">
        <v>1</v>
      </c>
      <c r="E101" s="24" t="s">
        <v>129</v>
      </c>
      <c r="F101" s="24" t="s">
        <v>116</v>
      </c>
      <c r="G101" s="45">
        <v>84.88888888888889</v>
      </c>
      <c r="H101" s="25">
        <v>3</v>
      </c>
      <c r="I101" s="42">
        <v>-1.7399999999999993</v>
      </c>
      <c r="J101" s="16"/>
      <c r="K101" s="46"/>
      <c r="L101" s="16"/>
      <c r="N101" s="26"/>
      <c r="O101" s="26"/>
      <c r="P101" s="26"/>
      <c r="Q101" s="26"/>
      <c r="R101" s="31">
        <f t="shared" si="6"/>
      </c>
      <c r="S101" s="31">
        <f t="shared" si="7"/>
      </c>
      <c r="T101" s="32">
        <f t="shared" si="8"/>
      </c>
      <c r="U101" s="31">
        <f t="shared" si="9"/>
      </c>
      <c r="V101" s="26"/>
    </row>
    <row r="102" spans="2:22" ht="13.5" thickBot="1">
      <c r="B102" s="16"/>
      <c r="C102" s="23">
        <v>2014</v>
      </c>
      <c r="D102" s="23">
        <v>2</v>
      </c>
      <c r="E102" s="24" t="s">
        <v>130</v>
      </c>
      <c r="F102" s="24" t="s">
        <v>116</v>
      </c>
      <c r="G102" s="45">
        <v>54.13888888888889</v>
      </c>
      <c r="H102" s="25">
        <v>2</v>
      </c>
      <c r="I102" s="42">
        <v>1.0274999999999999</v>
      </c>
      <c r="J102" s="16"/>
      <c r="K102" s="46"/>
      <c r="L102" s="16"/>
      <c r="N102" s="26"/>
      <c r="O102" s="26"/>
      <c r="P102" s="26"/>
      <c r="Q102" s="26"/>
      <c r="R102" s="31">
        <f t="shared" si="6"/>
      </c>
      <c r="S102" s="31">
        <f t="shared" si="7"/>
      </c>
      <c r="T102" s="32">
        <f t="shared" si="8"/>
      </c>
      <c r="U102" s="31">
        <f t="shared" si="9"/>
      </c>
      <c r="V102" s="26"/>
    </row>
    <row r="103" spans="2:22" ht="13.5" thickBot="1">
      <c r="B103" s="16"/>
      <c r="C103" s="23">
        <v>2014</v>
      </c>
      <c r="D103" s="23">
        <v>3</v>
      </c>
      <c r="E103" s="24" t="s">
        <v>131</v>
      </c>
      <c r="F103" s="24" t="s">
        <v>116</v>
      </c>
      <c r="G103" s="45">
        <v>47.88888888888889</v>
      </c>
      <c r="H103" s="25">
        <v>1</v>
      </c>
      <c r="I103" s="42">
        <v>1.5899999999999999</v>
      </c>
      <c r="J103" s="16"/>
      <c r="K103" s="46"/>
      <c r="L103" s="16"/>
      <c r="N103" s="26"/>
      <c r="O103" s="26"/>
      <c r="P103" s="26"/>
      <c r="Q103" s="26"/>
      <c r="R103" s="31">
        <f t="shared" si="6"/>
      </c>
      <c r="S103" s="31">
        <f t="shared" si="7"/>
      </c>
      <c r="T103" s="32">
        <f t="shared" si="8"/>
      </c>
      <c r="U103" s="31">
        <f t="shared" si="9"/>
      </c>
      <c r="V103" s="26"/>
    </row>
    <row r="104" spans="2:22" ht="13.5" thickBot="1">
      <c r="B104" s="16"/>
      <c r="C104" s="23">
        <v>2014</v>
      </c>
      <c r="D104" s="23">
        <v>4</v>
      </c>
      <c r="E104" s="24" t="s">
        <v>132</v>
      </c>
      <c r="F104" s="24" t="s">
        <v>116</v>
      </c>
      <c r="G104" s="45">
        <v>72.47888888888889</v>
      </c>
      <c r="H104" s="25">
        <v>7</v>
      </c>
      <c r="I104" s="42">
        <v>-0.6230999999999991</v>
      </c>
      <c r="J104" s="16"/>
      <c r="K104" s="46"/>
      <c r="L104" s="16"/>
      <c r="N104" s="26"/>
      <c r="O104" s="26"/>
      <c r="P104" s="26"/>
      <c r="Q104" s="26"/>
      <c r="R104" s="31">
        <f t="shared" si="6"/>
      </c>
      <c r="S104" s="31">
        <f t="shared" si="7"/>
      </c>
      <c r="T104" s="32">
        <f t="shared" si="8"/>
      </c>
      <c r="U104" s="31">
        <f t="shared" si="9"/>
      </c>
      <c r="V104" s="26"/>
    </row>
    <row r="105" spans="2:22" ht="13.5" thickBot="1">
      <c r="B105" s="16"/>
      <c r="C105" s="23">
        <v>2014</v>
      </c>
      <c r="D105" s="23">
        <v>5</v>
      </c>
      <c r="E105" s="24" t="s">
        <v>133</v>
      </c>
      <c r="F105" s="24" t="s">
        <v>116</v>
      </c>
      <c r="G105" s="45">
        <v>49.82888888888889</v>
      </c>
      <c r="H105" s="25">
        <v>8</v>
      </c>
      <c r="I105" s="42">
        <v>1.4154</v>
      </c>
      <c r="J105" s="16"/>
      <c r="K105" s="46"/>
      <c r="L105" s="16"/>
      <c r="N105" s="26"/>
      <c r="O105" s="26"/>
      <c r="P105" s="26"/>
      <c r="Q105" s="26"/>
      <c r="R105" s="31">
        <f t="shared" si="6"/>
      </c>
      <c r="S105" s="31">
        <f t="shared" si="7"/>
      </c>
      <c r="T105" s="32">
        <f t="shared" si="8"/>
      </c>
      <c r="U105" s="31">
        <f t="shared" si="9"/>
      </c>
      <c r="V105" s="26"/>
    </row>
    <row r="106" spans="2:22" ht="13.5" thickBot="1">
      <c r="B106" s="16"/>
      <c r="C106" s="23">
        <v>2014</v>
      </c>
      <c r="D106" s="23">
        <v>6</v>
      </c>
      <c r="E106" s="24" t="s">
        <v>134</v>
      </c>
      <c r="F106" s="24" t="s">
        <v>116</v>
      </c>
      <c r="G106" s="45">
        <v>47.35888888888889</v>
      </c>
      <c r="H106" s="25">
        <v>6</v>
      </c>
      <c r="I106" s="42">
        <v>1.6377000000000006</v>
      </c>
      <c r="J106" s="16"/>
      <c r="K106" s="46"/>
      <c r="L106" s="16"/>
      <c r="N106" s="26"/>
      <c r="O106" s="26"/>
      <c r="P106" s="26"/>
      <c r="Q106" s="26"/>
      <c r="R106" s="31">
        <f t="shared" si="6"/>
      </c>
      <c r="S106" s="31">
        <f t="shared" si="7"/>
      </c>
      <c r="T106" s="32">
        <f t="shared" si="8"/>
      </c>
      <c r="U106" s="31">
        <f t="shared" si="9"/>
      </c>
      <c r="V106" s="26"/>
    </row>
    <row r="107" spans="2:22" ht="13.5" thickBot="1">
      <c r="B107" s="16"/>
      <c r="C107" s="23">
        <v>2014</v>
      </c>
      <c r="D107" s="23">
        <v>7</v>
      </c>
      <c r="E107" s="24" t="s">
        <v>135</v>
      </c>
      <c r="F107" s="24" t="s">
        <v>116</v>
      </c>
      <c r="G107" s="45">
        <v>90.88888888888889</v>
      </c>
      <c r="H107" s="25">
        <v>1</v>
      </c>
      <c r="I107" s="42">
        <v>-2.2799999999999994</v>
      </c>
      <c r="J107" s="16"/>
      <c r="K107" s="46"/>
      <c r="L107" s="16"/>
      <c r="N107" s="26"/>
      <c r="O107" s="26"/>
      <c r="P107" s="26"/>
      <c r="Q107" s="26"/>
      <c r="R107" s="31">
        <f t="shared" si="6"/>
      </c>
      <c r="S107" s="31">
        <f t="shared" si="7"/>
      </c>
      <c r="T107" s="32">
        <f t="shared" si="8"/>
      </c>
      <c r="U107" s="31">
        <f t="shared" si="9"/>
      </c>
      <c r="V107" s="26"/>
    </row>
    <row r="108" spans="2:22" ht="13.5" thickBot="1">
      <c r="B108" s="16"/>
      <c r="C108" s="23">
        <v>2014</v>
      </c>
      <c r="D108" s="23">
        <v>8</v>
      </c>
      <c r="E108" s="24" t="s">
        <v>136</v>
      </c>
      <c r="F108" s="24" t="s">
        <v>116</v>
      </c>
      <c r="G108" s="45">
        <v>79.88888888888889</v>
      </c>
      <c r="H108" s="25">
        <v>3</v>
      </c>
      <c r="I108" s="42">
        <v>-1.29</v>
      </c>
      <c r="J108" s="16"/>
      <c r="K108" s="46"/>
      <c r="L108" s="16"/>
      <c r="N108" s="26"/>
      <c r="O108" s="26"/>
      <c r="P108" s="26"/>
      <c r="Q108" s="26"/>
      <c r="R108" s="31">
        <f t="shared" si="6"/>
      </c>
      <c r="S108" s="31">
        <f t="shared" si="7"/>
      </c>
      <c r="T108" s="32">
        <f t="shared" si="8"/>
      </c>
      <c r="U108" s="31">
        <f t="shared" si="9"/>
      </c>
      <c r="V108" s="26"/>
    </row>
    <row r="109" spans="2:22" ht="13.5" thickBot="1">
      <c r="B109" s="16"/>
      <c r="C109" s="23">
        <v>2014</v>
      </c>
      <c r="D109" s="23">
        <v>9</v>
      </c>
      <c r="E109" s="24" t="s">
        <v>137</v>
      </c>
      <c r="F109" s="24" t="s">
        <v>116</v>
      </c>
      <c r="G109" s="45">
        <v>58.07888888888889</v>
      </c>
      <c r="H109" s="25">
        <v>6</v>
      </c>
      <c r="I109" s="42">
        <v>0.6729000000000003</v>
      </c>
      <c r="J109" s="16"/>
      <c r="K109" s="46"/>
      <c r="L109" s="16"/>
      <c r="N109" s="26"/>
      <c r="O109" s="26"/>
      <c r="P109" s="26"/>
      <c r="Q109" s="26"/>
      <c r="R109" s="31">
        <f t="shared" si="6"/>
      </c>
      <c r="S109" s="31">
        <f t="shared" si="7"/>
      </c>
      <c r="T109" s="32">
        <f t="shared" si="8"/>
      </c>
      <c r="U109" s="31">
        <f t="shared" si="9"/>
      </c>
      <c r="V109" s="26"/>
    </row>
    <row r="110" spans="2:22" ht="13.5" thickBot="1">
      <c r="B110" s="16"/>
      <c r="C110" s="23">
        <v>2014</v>
      </c>
      <c r="D110" s="23">
        <v>10</v>
      </c>
      <c r="E110" s="24" t="s">
        <v>138</v>
      </c>
      <c r="F110" s="24" t="s">
        <v>116</v>
      </c>
      <c r="G110" s="45">
        <v>57.228888888888896</v>
      </c>
      <c r="H110" s="25">
        <v>4</v>
      </c>
      <c r="I110" s="42">
        <v>0.7493999999999996</v>
      </c>
      <c r="J110" s="16"/>
      <c r="K110" s="46"/>
      <c r="L110" s="16"/>
      <c r="N110" s="26"/>
      <c r="O110" s="26"/>
      <c r="P110" s="26"/>
      <c r="Q110" s="26"/>
      <c r="R110" s="31">
        <f t="shared" si="6"/>
      </c>
      <c r="S110" s="31">
        <f t="shared" si="7"/>
      </c>
      <c r="T110" s="32">
        <f t="shared" si="8"/>
      </c>
      <c r="U110" s="31">
        <f t="shared" si="9"/>
      </c>
      <c r="V110" s="26"/>
    </row>
    <row r="111" spans="2:22" ht="13.5" thickBot="1">
      <c r="B111" s="16"/>
      <c r="C111" s="23">
        <v>2014</v>
      </c>
      <c r="D111" s="23">
        <v>11</v>
      </c>
      <c r="E111" s="24" t="s">
        <v>139</v>
      </c>
      <c r="F111" s="24" t="s">
        <v>116</v>
      </c>
      <c r="G111" s="45">
        <v>56.88888888888889</v>
      </c>
      <c r="H111" s="25">
        <v>1</v>
      </c>
      <c r="I111" s="42">
        <v>0.7800000000000002</v>
      </c>
      <c r="J111" s="16"/>
      <c r="K111" s="46"/>
      <c r="L111" s="16"/>
      <c r="N111" s="26"/>
      <c r="O111" s="26"/>
      <c r="P111" s="26"/>
      <c r="Q111" s="26"/>
      <c r="R111" s="31">
        <f t="shared" si="6"/>
      </c>
      <c r="S111" s="31">
        <f t="shared" si="7"/>
      </c>
      <c r="T111" s="32">
        <f t="shared" si="8"/>
      </c>
      <c r="U111" s="31">
        <f t="shared" si="9"/>
      </c>
      <c r="V111" s="26"/>
    </row>
    <row r="112" spans="2:22" ht="13.5" thickBot="1">
      <c r="B112" s="16"/>
      <c r="C112" s="23">
        <v>2014</v>
      </c>
      <c r="D112" s="23">
        <v>12</v>
      </c>
      <c r="E112" s="24" t="s">
        <v>140</v>
      </c>
      <c r="F112" s="24" t="s">
        <v>116</v>
      </c>
      <c r="G112" s="45">
        <v>59.04888888888889</v>
      </c>
      <c r="H112" s="25">
        <v>5</v>
      </c>
      <c r="I112" s="42">
        <v>0.5855999999999995</v>
      </c>
      <c r="J112" s="16"/>
      <c r="K112" s="46"/>
      <c r="L112" s="16"/>
      <c r="N112" s="26"/>
      <c r="O112" s="26"/>
      <c r="P112" s="26"/>
      <c r="Q112" s="26"/>
      <c r="R112" s="31">
        <f t="shared" si="6"/>
      </c>
      <c r="S112" s="31">
        <f t="shared" si="7"/>
      </c>
      <c r="T112" s="32">
        <f t="shared" si="8"/>
      </c>
      <c r="U112" s="31">
        <f t="shared" si="9"/>
      </c>
      <c r="V112" s="26"/>
    </row>
    <row r="113" spans="2:22" ht="13.5" thickBot="1">
      <c r="B113" s="16"/>
      <c r="C113" s="23">
        <v>2014</v>
      </c>
      <c r="D113" s="23">
        <v>13</v>
      </c>
      <c r="E113" s="24" t="s">
        <v>141</v>
      </c>
      <c r="F113" s="24" t="s">
        <v>116</v>
      </c>
      <c r="G113" s="45">
        <v>78.88888888888889</v>
      </c>
      <c r="H113" s="25">
        <v>1</v>
      </c>
      <c r="I113" s="42">
        <v>-1.1999999999999993</v>
      </c>
      <c r="J113" s="16"/>
      <c r="K113" s="46"/>
      <c r="L113" s="16"/>
      <c r="N113" s="26"/>
      <c r="O113" s="26"/>
      <c r="P113" s="26"/>
      <c r="Q113" s="26"/>
      <c r="R113" s="31">
        <f t="shared" si="6"/>
      </c>
      <c r="S113" s="31">
        <f t="shared" si="7"/>
      </c>
      <c r="T113" s="32">
        <f t="shared" si="8"/>
      </c>
      <c r="U113" s="31">
        <f t="shared" si="9"/>
      </c>
      <c r="V113" s="26"/>
    </row>
    <row r="114" spans="2:22" ht="13.5" thickBot="1">
      <c r="B114" s="16"/>
      <c r="C114" s="17"/>
      <c r="D114" s="17"/>
      <c r="E114" s="16"/>
      <c r="F114" s="16"/>
      <c r="G114" s="44"/>
      <c r="H114" s="16"/>
      <c r="I114" s="16"/>
      <c r="J114" s="16"/>
      <c r="K114" s="18"/>
      <c r="L114" s="16"/>
      <c r="N114" s="26"/>
      <c r="O114" s="26"/>
      <c r="P114" s="26"/>
      <c r="Q114" s="26"/>
      <c r="R114" s="26"/>
      <c r="S114" s="26"/>
      <c r="T114" s="26"/>
      <c r="U114" s="26"/>
      <c r="V114" s="26"/>
    </row>
  </sheetData>
  <sheetProtection sheet="1" objects="1" scenarios="1" autoFilter="0"/>
  <autoFilter ref="C3:I3"/>
  <mergeCells count="2">
    <mergeCell ref="O3:P3"/>
    <mergeCell ref="O9:P9"/>
  </mergeCells>
  <conditionalFormatting sqref="F4:I99 G101:I113 C101:E113">
    <cfRule type="expression" priority="7" dxfId="0" stopIfTrue="1">
      <formula>$K4="ü"</formula>
    </cfRule>
  </conditionalFormatting>
  <conditionalFormatting sqref="C4:E99">
    <cfRule type="expression" priority="6" dxfId="0" stopIfTrue="1">
      <formula>$K4="ü"</formula>
    </cfRule>
  </conditionalFormatting>
  <conditionalFormatting sqref="F100:I100 F101:F113">
    <cfRule type="expression" priority="2" dxfId="0" stopIfTrue="1">
      <formula>$K100="ü"</formula>
    </cfRule>
  </conditionalFormatting>
  <conditionalFormatting sqref="C100:E100">
    <cfRule type="expression" priority="1" dxfId="0" stopIfTrue="1">
      <formula>$K100="ü"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H14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2" width="2.7109375" style="15" customWidth="1"/>
    <col min="3" max="3" width="7.7109375" style="15" customWidth="1"/>
    <col min="4" max="5" width="8.7109375" style="15" customWidth="1"/>
    <col min="6" max="6" width="46.7109375" style="15" customWidth="1"/>
    <col min="7" max="7" width="9.140625" style="15" customWidth="1"/>
    <col min="8" max="9" width="2.7109375" style="15" customWidth="1"/>
    <col min="10" max="16384" width="9.140625" style="15" customWidth="1"/>
  </cols>
  <sheetData>
    <row r="1" spans="1:2" ht="54" customHeight="1" thickBot="1">
      <c r="A1"/>
      <c r="B1" s="40" t="s">
        <v>31</v>
      </c>
    </row>
    <row r="2" spans="2:8" ht="13.5" thickBot="1">
      <c r="B2" s="16"/>
      <c r="C2" s="16"/>
      <c r="D2" s="16"/>
      <c r="E2" s="16"/>
      <c r="F2" s="16"/>
      <c r="G2" s="16"/>
      <c r="H2" s="16"/>
    </row>
    <row r="3" spans="2:8" ht="13.5" thickBot="1">
      <c r="B3" s="16"/>
      <c r="C3" s="19" t="s">
        <v>1</v>
      </c>
      <c r="D3" s="16"/>
      <c r="E3" s="16"/>
      <c r="F3" s="16"/>
      <c r="G3" s="16"/>
      <c r="H3" s="16"/>
    </row>
    <row r="4" spans="2:8" ht="13.5" thickBot="1">
      <c r="B4" s="16"/>
      <c r="C4" s="16"/>
      <c r="D4" s="16"/>
      <c r="E4" s="16"/>
      <c r="F4" s="16"/>
      <c r="G4" s="16"/>
      <c r="H4" s="16"/>
    </row>
    <row r="5" spans="2:8" ht="13.5" thickBot="1">
      <c r="B5" s="16"/>
      <c r="C5" s="16" t="s">
        <v>3</v>
      </c>
      <c r="D5" s="16"/>
      <c r="E5" s="23">
        <f>'selecteer de teksten'!P12</f>
        <v>16</v>
      </c>
      <c r="F5" s="33"/>
      <c r="G5" s="16"/>
      <c r="H5" s="16"/>
    </row>
    <row r="6" spans="2:8" ht="13.5" thickBot="1">
      <c r="B6" s="16"/>
      <c r="C6" s="16" t="s">
        <v>4</v>
      </c>
      <c r="D6" s="16"/>
      <c r="E6" s="36">
        <f>'selecteer de teksten'!P15</f>
        <v>-1.2</v>
      </c>
      <c r="F6" s="34"/>
      <c r="G6" s="16"/>
      <c r="H6" s="16"/>
    </row>
    <row r="7" spans="2:8" ht="13.5" thickBot="1">
      <c r="B7" s="16"/>
      <c r="C7" s="16"/>
      <c r="D7" s="16"/>
      <c r="E7" s="16"/>
      <c r="F7" s="16"/>
      <c r="G7" s="16"/>
      <c r="H7" s="16"/>
    </row>
    <row r="8" spans="2:8" ht="13.5" thickBot="1">
      <c r="B8" s="16"/>
      <c r="C8" s="19" t="s">
        <v>2</v>
      </c>
      <c r="D8" s="16"/>
      <c r="E8" s="16"/>
      <c r="F8" s="16"/>
      <c r="G8" s="16"/>
      <c r="H8" s="16"/>
    </row>
    <row r="9" spans="2:8" ht="13.5" thickBot="1">
      <c r="B9" s="16"/>
      <c r="C9" s="16"/>
      <c r="D9" s="16"/>
      <c r="E9" s="16"/>
      <c r="F9" s="16"/>
      <c r="G9" s="16"/>
      <c r="H9" s="16"/>
    </row>
    <row r="10" spans="2:8" ht="13.5" customHeight="1" thickBot="1">
      <c r="B10" s="16"/>
      <c r="C10" s="37" t="s">
        <v>10</v>
      </c>
      <c r="D10" s="38" t="s">
        <v>15</v>
      </c>
      <c r="E10" s="54" t="s">
        <v>11</v>
      </c>
      <c r="F10" s="53"/>
      <c r="G10" s="37" t="s">
        <v>28</v>
      </c>
      <c r="H10" s="16"/>
    </row>
    <row r="11" spans="2:8" ht="13.5" customHeight="1" thickBot="1">
      <c r="B11" s="16"/>
      <c r="C11" s="23">
        <v>2010</v>
      </c>
      <c r="D11" s="39">
        <v>1</v>
      </c>
      <c r="E11" s="52" t="s">
        <v>81</v>
      </c>
      <c r="F11" s="53"/>
      <c r="G11" s="25">
        <v>5</v>
      </c>
      <c r="H11" s="16"/>
    </row>
    <row r="12" spans="2:8" ht="13.5" customHeight="1" thickBot="1">
      <c r="B12" s="16"/>
      <c r="C12" s="23">
        <v>2010</v>
      </c>
      <c r="D12" s="39">
        <v>3</v>
      </c>
      <c r="E12" s="55" t="s">
        <v>83</v>
      </c>
      <c r="F12" s="56"/>
      <c r="G12" s="25">
        <v>7</v>
      </c>
      <c r="H12" s="16"/>
    </row>
    <row r="13" spans="2:8" ht="13.5" customHeight="1" thickBot="1">
      <c r="B13" s="16"/>
      <c r="C13" s="23">
        <v>2010</v>
      </c>
      <c r="D13" s="39">
        <v>5</v>
      </c>
      <c r="E13" s="55" t="s">
        <v>85</v>
      </c>
      <c r="F13" s="56"/>
      <c r="G13" s="25">
        <v>4</v>
      </c>
      <c r="H13" s="16"/>
    </row>
    <row r="14" spans="2:8" ht="13.5" customHeight="1" thickBot="1">
      <c r="B14" s="16"/>
      <c r="C14" s="17"/>
      <c r="D14" s="35"/>
      <c r="E14" s="50"/>
      <c r="F14" s="51"/>
      <c r="G14" s="22"/>
      <c r="H14" s="16"/>
    </row>
  </sheetData>
  <sheetProtection sheet="1" objects="1" scenarios="1"/>
  <mergeCells count="5">
    <mergeCell ref="E14:F14"/>
    <mergeCell ref="E11:F11"/>
    <mergeCell ref="E10:F10"/>
    <mergeCell ref="E12:F12"/>
    <mergeCell ref="E13:F13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portrait" paperSize="9" scale="74" r:id="rId2"/>
  <headerFooter>
    <oddHeader>&amp;L&amp;"Arial,Vet"Tekstenbank - selectie dd. &amp;D. &amp;T uur</oddHeader>
  </headerFooter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V4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16" width="5.28125" style="0" customWidth="1"/>
  </cols>
  <sheetData>
    <row r="1" spans="1:4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2.75">
      <c r="A2" s="3"/>
      <c r="B2" s="3" t="s">
        <v>5</v>
      </c>
      <c r="C2" s="3"/>
      <c r="D2" s="3"/>
      <c r="E2" s="3"/>
      <c r="F2" s="4" t="str">
        <f>'selecteer de teksten'!B1</f>
        <v>Duits havo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2.75">
      <c r="A3" s="3"/>
      <c r="B3" s="5" t="s">
        <v>6</v>
      </c>
      <c r="C3" s="5"/>
      <c r="D3" s="5"/>
      <c r="E3" s="5"/>
      <c r="F3" s="48">
        <v>16</v>
      </c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3"/>
      <c r="B4" s="5" t="s">
        <v>7</v>
      </c>
      <c r="C4" s="5"/>
      <c r="D4" s="5"/>
      <c r="E4" s="5"/>
      <c r="F4" s="6">
        <v>-1.2</v>
      </c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.7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>
      <c r="A6" s="3"/>
      <c r="B6" s="5" t="s">
        <v>159</v>
      </c>
      <c r="C6" s="7" t="s">
        <v>160</v>
      </c>
      <c r="D6" s="8"/>
      <c r="E6" s="5"/>
      <c r="F6" s="7"/>
      <c r="G6" s="8"/>
      <c r="H6" s="5"/>
      <c r="I6" s="7"/>
      <c r="J6" s="8"/>
      <c r="K6" s="5"/>
      <c r="L6" s="7"/>
      <c r="M6" s="8"/>
      <c r="N6" s="5"/>
      <c r="O6" s="7"/>
      <c r="P6" s="8" t="s">
        <v>8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2.75">
      <c r="A7" s="3"/>
      <c r="B7" s="5"/>
      <c r="C7" s="7"/>
      <c r="D7" s="7"/>
      <c r="E7" s="5"/>
      <c r="F7" s="7"/>
      <c r="G7" s="7"/>
      <c r="H7" s="5"/>
      <c r="I7" s="7"/>
      <c r="J7" s="7"/>
      <c r="K7" s="5"/>
      <c r="L7" s="7"/>
      <c r="M7" s="7"/>
      <c r="N7" s="5"/>
      <c r="O7" s="7"/>
      <c r="P7" s="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2.75">
      <c r="A8" s="3"/>
      <c r="B8" s="9">
        <v>0</v>
      </c>
      <c r="C8" s="10" t="s">
        <v>142</v>
      </c>
      <c r="D8" s="5"/>
      <c r="E8" s="9"/>
      <c r="F8" s="10"/>
      <c r="G8" s="5"/>
      <c r="H8" s="9"/>
      <c r="I8" s="10"/>
      <c r="J8" s="5"/>
      <c r="K8" s="9"/>
      <c r="L8" s="10"/>
      <c r="M8" s="5"/>
      <c r="N8" s="9"/>
      <c r="O8" s="10"/>
      <c r="P8" s="5"/>
      <c r="Q8" s="3"/>
      <c r="R8" s="1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2.75">
      <c r="A9" s="3"/>
      <c r="B9" s="9">
        <v>1</v>
      </c>
      <c r="C9" s="10" t="s">
        <v>143</v>
      </c>
      <c r="D9" s="5"/>
      <c r="E9" s="9"/>
      <c r="F9" s="10"/>
      <c r="G9" s="5"/>
      <c r="H9" s="9"/>
      <c r="I9" s="10"/>
      <c r="J9" s="5"/>
      <c r="K9" s="9"/>
      <c r="L9" s="10"/>
      <c r="M9" s="5"/>
      <c r="N9" s="9"/>
      <c r="O9" s="10"/>
      <c r="P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2.75">
      <c r="A10" s="3"/>
      <c r="B10" s="9">
        <v>2</v>
      </c>
      <c r="C10" s="10" t="s">
        <v>144</v>
      </c>
      <c r="D10" s="5"/>
      <c r="E10" s="9"/>
      <c r="F10" s="10"/>
      <c r="G10" s="5"/>
      <c r="H10" s="9"/>
      <c r="I10" s="10"/>
      <c r="J10" s="5"/>
      <c r="K10" s="9"/>
      <c r="L10" s="10"/>
      <c r="M10" s="5"/>
      <c r="N10" s="9"/>
      <c r="O10" s="10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2.75">
      <c r="A11" s="3"/>
      <c r="B11" s="9">
        <v>3</v>
      </c>
      <c r="C11" s="10" t="s">
        <v>145</v>
      </c>
      <c r="D11" s="5"/>
      <c r="E11" s="9"/>
      <c r="F11" s="10"/>
      <c r="G11" s="5"/>
      <c r="H11" s="9"/>
      <c r="I11" s="10"/>
      <c r="J11" s="5"/>
      <c r="K11" s="9"/>
      <c r="L11" s="10"/>
      <c r="M11" s="5"/>
      <c r="N11" s="9"/>
      <c r="O11" s="10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2.75">
      <c r="A12" s="3"/>
      <c r="B12" s="9">
        <v>4</v>
      </c>
      <c r="C12" s="10" t="s">
        <v>146</v>
      </c>
      <c r="D12" s="5"/>
      <c r="E12" s="9"/>
      <c r="F12" s="10"/>
      <c r="G12" s="5"/>
      <c r="H12" s="9"/>
      <c r="I12" s="10"/>
      <c r="J12" s="5"/>
      <c r="K12" s="9"/>
      <c r="L12" s="10"/>
      <c r="M12" s="5"/>
      <c r="N12" s="9"/>
      <c r="O12" s="10"/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2.75">
      <c r="A13" s="3"/>
      <c r="B13" s="9">
        <v>5</v>
      </c>
      <c r="C13" s="10" t="s">
        <v>147</v>
      </c>
      <c r="D13" s="5"/>
      <c r="E13" s="9"/>
      <c r="F13" s="10"/>
      <c r="G13" s="5"/>
      <c r="H13" s="9"/>
      <c r="I13" s="10"/>
      <c r="J13" s="5"/>
      <c r="K13" s="9"/>
      <c r="L13" s="10"/>
      <c r="M13" s="5"/>
      <c r="N13" s="9"/>
      <c r="O13" s="10"/>
      <c r="P13" s="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2.75">
      <c r="A14" s="3"/>
      <c r="B14" s="9">
        <v>6</v>
      </c>
      <c r="C14" s="10" t="s">
        <v>148</v>
      </c>
      <c r="D14" s="5"/>
      <c r="E14" s="9"/>
      <c r="F14" s="10"/>
      <c r="G14" s="5"/>
      <c r="H14" s="9"/>
      <c r="I14" s="10"/>
      <c r="J14" s="5"/>
      <c r="K14" s="9"/>
      <c r="L14" s="10"/>
      <c r="M14" s="5"/>
      <c r="N14" s="9"/>
      <c r="O14" s="10"/>
      <c r="P14" s="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2.75">
      <c r="A15" s="3"/>
      <c r="B15" s="9">
        <v>7</v>
      </c>
      <c r="C15" s="10" t="s">
        <v>149</v>
      </c>
      <c r="D15" s="5"/>
      <c r="E15" s="9"/>
      <c r="F15" s="10"/>
      <c r="G15" s="5"/>
      <c r="H15" s="9"/>
      <c r="I15" s="10"/>
      <c r="J15" s="5"/>
      <c r="K15" s="9"/>
      <c r="L15" s="10"/>
      <c r="M15" s="5"/>
      <c r="N15" s="9"/>
      <c r="O15" s="10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2.75">
      <c r="A16" s="3"/>
      <c r="B16" s="9">
        <v>8</v>
      </c>
      <c r="C16" s="10" t="s">
        <v>150</v>
      </c>
      <c r="D16" s="5"/>
      <c r="E16" s="9"/>
      <c r="F16" s="10"/>
      <c r="G16" s="5"/>
      <c r="H16" s="9"/>
      <c r="I16" s="10"/>
      <c r="J16" s="5"/>
      <c r="K16" s="9"/>
      <c r="L16" s="10"/>
      <c r="M16" s="5"/>
      <c r="N16" s="9"/>
      <c r="O16" s="10"/>
      <c r="P16" s="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2.75">
      <c r="A17" s="3"/>
      <c r="B17" s="9">
        <v>9</v>
      </c>
      <c r="C17" s="10" t="s">
        <v>151</v>
      </c>
      <c r="D17" s="5"/>
      <c r="E17" s="9"/>
      <c r="F17" s="10"/>
      <c r="G17" s="5"/>
      <c r="H17" s="9"/>
      <c r="I17" s="10"/>
      <c r="J17" s="5"/>
      <c r="K17" s="9"/>
      <c r="L17" s="10"/>
      <c r="M17" s="5"/>
      <c r="N17" s="9"/>
      <c r="O17" s="10"/>
      <c r="P17" s="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2.75">
      <c r="A18" s="3"/>
      <c r="B18" s="9">
        <v>10</v>
      </c>
      <c r="C18" s="10" t="s">
        <v>152</v>
      </c>
      <c r="D18" s="5"/>
      <c r="E18" s="9"/>
      <c r="F18" s="10"/>
      <c r="G18" s="5"/>
      <c r="H18" s="9"/>
      <c r="I18" s="10"/>
      <c r="J18" s="5"/>
      <c r="K18" s="9"/>
      <c r="L18" s="10"/>
      <c r="M18" s="5"/>
      <c r="N18" s="9"/>
      <c r="O18" s="10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2.75">
      <c r="A19" s="3"/>
      <c r="B19" s="9">
        <v>11</v>
      </c>
      <c r="C19" s="10" t="s">
        <v>153</v>
      </c>
      <c r="D19" s="5"/>
      <c r="E19" s="9"/>
      <c r="F19" s="10"/>
      <c r="G19" s="5"/>
      <c r="H19" s="9"/>
      <c r="I19" s="10"/>
      <c r="J19" s="5"/>
      <c r="K19" s="9"/>
      <c r="L19" s="10"/>
      <c r="M19" s="5"/>
      <c r="N19" s="9"/>
      <c r="O19" s="10"/>
      <c r="P19" s="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.75">
      <c r="A20" s="3"/>
      <c r="B20" s="9">
        <v>12</v>
      </c>
      <c r="C20" s="10" t="s">
        <v>154</v>
      </c>
      <c r="D20" s="5"/>
      <c r="E20" s="9"/>
      <c r="F20" s="10"/>
      <c r="G20" s="5"/>
      <c r="H20" s="9"/>
      <c r="I20" s="10"/>
      <c r="J20" s="5"/>
      <c r="K20" s="9"/>
      <c r="L20" s="10"/>
      <c r="M20" s="5"/>
      <c r="N20" s="9"/>
      <c r="O20" s="10"/>
      <c r="P20" s="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.75">
      <c r="A21" s="3"/>
      <c r="B21" s="9">
        <v>13</v>
      </c>
      <c r="C21" s="10" t="s">
        <v>155</v>
      </c>
      <c r="D21" s="5"/>
      <c r="E21" s="9"/>
      <c r="F21" s="10"/>
      <c r="G21" s="5"/>
      <c r="H21" s="9"/>
      <c r="I21" s="10"/>
      <c r="J21" s="5"/>
      <c r="K21" s="9"/>
      <c r="L21" s="10"/>
      <c r="M21" s="5"/>
      <c r="N21" s="9"/>
      <c r="O21" s="10"/>
      <c r="P21" s="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.75">
      <c r="A22" s="3"/>
      <c r="B22" s="9">
        <v>14</v>
      </c>
      <c r="C22" s="10" t="s">
        <v>156</v>
      </c>
      <c r="D22" s="5"/>
      <c r="E22" s="9"/>
      <c r="F22" s="10"/>
      <c r="G22" s="5"/>
      <c r="H22" s="9"/>
      <c r="I22" s="10"/>
      <c r="J22" s="5"/>
      <c r="K22" s="9"/>
      <c r="L22" s="10"/>
      <c r="M22" s="5"/>
      <c r="N22" s="9"/>
      <c r="O22" s="10"/>
      <c r="P22" s="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2.75">
      <c r="A23" s="3"/>
      <c r="B23" s="9">
        <v>15</v>
      </c>
      <c r="C23" s="10" t="s">
        <v>157</v>
      </c>
      <c r="D23" s="5"/>
      <c r="E23" s="9"/>
      <c r="F23" s="10"/>
      <c r="G23" s="5"/>
      <c r="H23" s="9"/>
      <c r="I23" s="10"/>
      <c r="J23" s="5"/>
      <c r="K23" s="9"/>
      <c r="L23" s="10"/>
      <c r="M23" s="5"/>
      <c r="N23" s="9"/>
      <c r="O23" s="10"/>
      <c r="P23" s="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.75">
      <c r="A24" s="3"/>
      <c r="B24" s="9">
        <v>16</v>
      </c>
      <c r="C24" s="10" t="s">
        <v>158</v>
      </c>
      <c r="D24" s="5"/>
      <c r="E24" s="9"/>
      <c r="F24" s="10"/>
      <c r="G24" s="5"/>
      <c r="H24" s="9"/>
      <c r="I24" s="10"/>
      <c r="J24" s="5"/>
      <c r="K24" s="9"/>
      <c r="L24" s="10"/>
      <c r="M24" s="5"/>
      <c r="N24" s="9"/>
      <c r="O24" s="10"/>
      <c r="P24" s="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2.75">
      <c r="A25" s="3"/>
      <c r="B25" s="9"/>
      <c r="C25" s="10"/>
      <c r="D25" s="5"/>
      <c r="E25" s="9"/>
      <c r="F25" s="10"/>
      <c r="G25" s="5"/>
      <c r="H25" s="9"/>
      <c r="I25" s="10"/>
      <c r="J25" s="5"/>
      <c r="K25" s="9"/>
      <c r="L25" s="10"/>
      <c r="M25" s="5"/>
      <c r="N25" s="9"/>
      <c r="O25" s="10"/>
      <c r="P25" s="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2.75">
      <c r="A26" s="3"/>
      <c r="B26" s="9"/>
      <c r="C26" s="10"/>
      <c r="D26" s="5"/>
      <c r="E26" s="9"/>
      <c r="F26" s="10"/>
      <c r="G26" s="5"/>
      <c r="H26" s="9"/>
      <c r="I26" s="10"/>
      <c r="J26" s="5"/>
      <c r="K26" s="9"/>
      <c r="L26" s="10"/>
      <c r="M26" s="5"/>
      <c r="N26" s="9"/>
      <c r="O26" s="10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2.75">
      <c r="A27" s="3"/>
      <c r="B27" s="9"/>
      <c r="C27" s="10"/>
      <c r="D27" s="5"/>
      <c r="E27" s="9"/>
      <c r="F27" s="10"/>
      <c r="G27" s="5"/>
      <c r="H27" s="9"/>
      <c r="I27" s="10"/>
      <c r="J27" s="5"/>
      <c r="K27" s="9"/>
      <c r="L27" s="10"/>
      <c r="M27" s="5"/>
      <c r="N27" s="9"/>
      <c r="O27" s="10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2.75">
      <c r="A28" s="3"/>
      <c r="B28" s="9"/>
      <c r="C28" s="10"/>
      <c r="D28" s="5"/>
      <c r="E28" s="9"/>
      <c r="F28" s="10"/>
      <c r="G28" s="5"/>
      <c r="H28" s="9"/>
      <c r="I28" s="10"/>
      <c r="J28" s="5"/>
      <c r="K28" s="9"/>
      <c r="L28" s="10"/>
      <c r="M28" s="5"/>
      <c r="N28" s="9"/>
      <c r="O28" s="10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2.75">
      <c r="A29" s="3"/>
      <c r="B29" s="9"/>
      <c r="C29" s="10"/>
      <c r="D29" s="5"/>
      <c r="E29" s="9"/>
      <c r="F29" s="10"/>
      <c r="G29" s="5"/>
      <c r="H29" s="9"/>
      <c r="I29" s="10"/>
      <c r="J29" s="5"/>
      <c r="K29" s="9"/>
      <c r="L29" s="10"/>
      <c r="M29" s="5"/>
      <c r="N29" s="9"/>
      <c r="O29" s="10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2.75">
      <c r="A30" s="3"/>
      <c r="B30" s="9"/>
      <c r="C30" s="10"/>
      <c r="D30" s="5"/>
      <c r="E30" s="9"/>
      <c r="F30" s="10"/>
      <c r="G30" s="5"/>
      <c r="H30" s="9"/>
      <c r="I30" s="10"/>
      <c r="J30" s="5"/>
      <c r="K30" s="9"/>
      <c r="L30" s="10"/>
      <c r="M30" s="5"/>
      <c r="N30" s="9"/>
      <c r="O30" s="10"/>
      <c r="P30" s="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2.75">
      <c r="A31" s="3"/>
      <c r="B31" s="9"/>
      <c r="C31" s="10"/>
      <c r="D31" s="5"/>
      <c r="E31" s="9"/>
      <c r="F31" s="10"/>
      <c r="G31" s="5"/>
      <c r="H31" s="9"/>
      <c r="I31" s="10"/>
      <c r="J31" s="5"/>
      <c r="K31" s="9"/>
      <c r="L31" s="10"/>
      <c r="M31" s="5"/>
      <c r="N31" s="9"/>
      <c r="O31" s="10"/>
      <c r="P31" s="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2.75">
      <c r="A32" s="3"/>
      <c r="B32" s="9"/>
      <c r="C32" s="10"/>
      <c r="D32" s="5"/>
      <c r="E32" s="9"/>
      <c r="F32" s="10"/>
      <c r="G32" s="5"/>
      <c r="H32" s="9"/>
      <c r="I32" s="10"/>
      <c r="J32" s="5"/>
      <c r="K32" s="9"/>
      <c r="L32" s="10"/>
      <c r="M32" s="5"/>
      <c r="N32" s="9"/>
      <c r="O32" s="10"/>
      <c r="P32" s="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2.75">
      <c r="A33" s="3"/>
      <c r="B33" s="9"/>
      <c r="C33" s="10"/>
      <c r="D33" s="5"/>
      <c r="E33" s="9"/>
      <c r="F33" s="10"/>
      <c r="G33" s="5"/>
      <c r="H33" s="9"/>
      <c r="I33" s="10"/>
      <c r="J33" s="5"/>
      <c r="K33" s="9"/>
      <c r="L33" s="10"/>
      <c r="M33" s="5"/>
      <c r="N33" s="9"/>
      <c r="O33" s="10"/>
      <c r="P33" s="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2.75">
      <c r="A34" s="3"/>
      <c r="B34" s="9"/>
      <c r="C34" s="10"/>
      <c r="D34" s="5"/>
      <c r="E34" s="9"/>
      <c r="F34" s="10"/>
      <c r="G34" s="5"/>
      <c r="H34" s="9"/>
      <c r="I34" s="10"/>
      <c r="J34" s="5"/>
      <c r="K34" s="9"/>
      <c r="L34" s="10"/>
      <c r="M34" s="5"/>
      <c r="N34" s="9"/>
      <c r="O34" s="10"/>
      <c r="P34" s="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2.75">
      <c r="A35" s="3"/>
      <c r="B35" s="9"/>
      <c r="C35" s="10"/>
      <c r="D35" s="5"/>
      <c r="E35" s="9"/>
      <c r="F35" s="10"/>
      <c r="G35" s="5"/>
      <c r="H35" s="9"/>
      <c r="I35" s="10"/>
      <c r="J35" s="5"/>
      <c r="K35" s="9"/>
      <c r="L35" s="10"/>
      <c r="M35" s="5"/>
      <c r="N35" s="9"/>
      <c r="O35" s="10"/>
      <c r="P35" s="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2.75">
      <c r="A36" s="3"/>
      <c r="B36" s="9"/>
      <c r="C36" s="10"/>
      <c r="D36" s="5"/>
      <c r="E36" s="9"/>
      <c r="F36" s="10"/>
      <c r="G36" s="5"/>
      <c r="H36" s="9"/>
      <c r="I36" s="10"/>
      <c r="J36" s="5"/>
      <c r="K36" s="9"/>
      <c r="L36" s="10"/>
      <c r="M36" s="5"/>
      <c r="N36" s="9"/>
      <c r="O36" s="10"/>
      <c r="P36" s="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2.75">
      <c r="A37" s="3"/>
      <c r="B37" s="9"/>
      <c r="C37" s="10"/>
      <c r="D37" s="5"/>
      <c r="E37" s="9"/>
      <c r="F37" s="10"/>
      <c r="G37" s="5"/>
      <c r="H37" s="9"/>
      <c r="I37" s="10"/>
      <c r="J37" s="5"/>
      <c r="K37" s="9"/>
      <c r="L37" s="10"/>
      <c r="M37" s="5"/>
      <c r="N37" s="9"/>
      <c r="O37" s="10"/>
      <c r="P37" s="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2.75">
      <c r="A38" s="3"/>
      <c r="B38" s="9"/>
      <c r="C38" s="10"/>
      <c r="D38" s="5"/>
      <c r="E38" s="9"/>
      <c r="F38" s="10"/>
      <c r="G38" s="5"/>
      <c r="H38" s="9"/>
      <c r="I38" s="10"/>
      <c r="J38" s="5"/>
      <c r="K38" s="9"/>
      <c r="L38" s="10"/>
      <c r="M38" s="5"/>
      <c r="N38" s="9"/>
      <c r="O38" s="10"/>
      <c r="P38" s="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2.75">
      <c r="A39" s="3"/>
      <c r="B39" s="9"/>
      <c r="C39" s="10"/>
      <c r="D39" s="5"/>
      <c r="E39" s="9"/>
      <c r="F39" s="10"/>
      <c r="G39" s="5"/>
      <c r="H39" s="9"/>
      <c r="I39" s="10"/>
      <c r="J39" s="5"/>
      <c r="K39" s="9"/>
      <c r="L39" s="10"/>
      <c r="M39" s="5"/>
      <c r="N39" s="9"/>
      <c r="O39" s="10"/>
      <c r="P39" s="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2.75">
      <c r="A40" s="3"/>
      <c r="B40" s="9"/>
      <c r="C40" s="10"/>
      <c r="D40" s="5"/>
      <c r="E40" s="9"/>
      <c r="F40" s="10"/>
      <c r="G40" s="5"/>
      <c r="H40" s="9"/>
      <c r="I40" s="10"/>
      <c r="J40" s="5"/>
      <c r="K40" s="9"/>
      <c r="L40" s="10"/>
      <c r="M40" s="5"/>
      <c r="N40" s="9"/>
      <c r="O40" s="10"/>
      <c r="P40" s="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2.75">
      <c r="A41" s="3"/>
      <c r="B41" s="9"/>
      <c r="C41" s="10"/>
      <c r="D41" s="5"/>
      <c r="E41" s="9"/>
      <c r="F41" s="10"/>
      <c r="G41" s="5"/>
      <c r="H41" s="9"/>
      <c r="I41" s="10"/>
      <c r="J41" s="5"/>
      <c r="K41" s="9"/>
      <c r="L41" s="10"/>
      <c r="M41" s="5"/>
      <c r="N41" s="9"/>
      <c r="O41" s="10"/>
      <c r="P41" s="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2.75">
      <c r="A42" s="3"/>
      <c r="B42" s="9"/>
      <c r="C42" s="10"/>
      <c r="D42" s="5"/>
      <c r="E42" s="9"/>
      <c r="F42" s="10"/>
      <c r="G42" s="5"/>
      <c r="H42" s="9"/>
      <c r="I42" s="10"/>
      <c r="J42" s="5"/>
      <c r="K42" s="9"/>
      <c r="L42" s="10"/>
      <c r="M42" s="5"/>
      <c r="N42" s="9"/>
      <c r="O42" s="10"/>
      <c r="P42" s="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75">
      <c r="A43" s="3"/>
      <c r="B43" s="9"/>
      <c r="C43" s="10"/>
      <c r="D43" s="5"/>
      <c r="E43" s="9"/>
      <c r="F43" s="10"/>
      <c r="G43" s="5"/>
      <c r="H43" s="9"/>
      <c r="I43" s="10"/>
      <c r="J43" s="5"/>
      <c r="K43" s="9"/>
      <c r="L43" s="10"/>
      <c r="M43" s="5"/>
      <c r="N43" s="9"/>
      <c r="O43" s="10"/>
      <c r="P43" s="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2.75">
      <c r="A44" s="3"/>
      <c r="B44" s="9"/>
      <c r="C44" s="10"/>
      <c r="D44" s="5"/>
      <c r="E44" s="9"/>
      <c r="F44" s="10"/>
      <c r="G44" s="5"/>
      <c r="H44" s="9"/>
      <c r="I44" s="10"/>
      <c r="J44" s="5"/>
      <c r="K44" s="9"/>
      <c r="L44" s="10"/>
      <c r="M44" s="5"/>
      <c r="N44" s="9"/>
      <c r="O44" s="10"/>
      <c r="P44" s="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2.75">
      <c r="A45" s="3"/>
      <c r="B45" s="9"/>
      <c r="C45" s="10"/>
      <c r="D45" s="5"/>
      <c r="E45" s="9"/>
      <c r="F45" s="10"/>
      <c r="G45" s="5"/>
      <c r="H45" s="9"/>
      <c r="I45" s="10"/>
      <c r="J45" s="5"/>
      <c r="K45" s="9"/>
      <c r="L45" s="10"/>
      <c r="M45" s="5"/>
      <c r="N45" s="9"/>
      <c r="O45" s="10"/>
      <c r="P45" s="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2.75">
      <c r="A46" s="3"/>
      <c r="B46" s="9"/>
      <c r="C46" s="10"/>
      <c r="D46" s="5"/>
      <c r="E46" s="9"/>
      <c r="F46" s="10"/>
      <c r="G46" s="5"/>
      <c r="H46" s="9"/>
      <c r="I46" s="10"/>
      <c r="J46" s="5"/>
      <c r="K46" s="9"/>
      <c r="L46" s="10"/>
      <c r="M46" s="5"/>
      <c r="N46" s="9"/>
      <c r="O46" s="10"/>
      <c r="P46" s="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2.75">
      <c r="A47" s="3"/>
      <c r="B47" s="9"/>
      <c r="C47" s="10"/>
      <c r="D47" s="5"/>
      <c r="E47" s="9"/>
      <c r="F47" s="10"/>
      <c r="G47" s="5"/>
      <c r="H47" s="9"/>
      <c r="I47" s="10"/>
      <c r="J47" s="5"/>
      <c r="K47" s="9"/>
      <c r="L47" s="10"/>
      <c r="M47" s="5"/>
      <c r="N47" s="9"/>
      <c r="O47" s="10"/>
      <c r="P47" s="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sheetProtection sheet="1" objects="1" scenarios="1"/>
  <printOptions/>
  <pageMargins left="0.7086614173228347" right="0.7086614173228347" top="0.9448818897637796" bottom="0.7480314960629921" header="0.5118110236220472" footer="0.31496062992125984"/>
  <pageSetup horizontalDpi="600" verticalDpi="600" orientation="portrait" paperSize="9" r:id="rId2"/>
  <headerFooter>
    <oddHeader>&amp;L&amp;"Arial,Vet"Omzettingstabel - selectie dd. &amp;D, &amp;T uur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Alberts</dc:creator>
  <cp:keywords/>
  <dc:description/>
  <cp:lastModifiedBy>Gebruiker</cp:lastModifiedBy>
  <cp:lastPrinted>2013-02-17T11:16:13Z</cp:lastPrinted>
  <dcterms:created xsi:type="dcterms:W3CDTF">2011-07-07T09:13:04Z</dcterms:created>
  <dcterms:modified xsi:type="dcterms:W3CDTF">2015-01-16T15:51:05Z</dcterms:modified>
  <cp:category/>
  <cp:version/>
  <cp:contentType/>
  <cp:contentStatus/>
</cp:coreProperties>
</file>